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<sst xmlns="http://schemas.openxmlformats.org/spreadsheetml/2006/main" count="505" uniqueCount="146">
  <si>
    <t>DOM ZA STARIJE  OSOBE MEDVEŠČAK ZAGREB</t>
  </si>
  <si>
    <t>IZMJENA PLAN NABAVE ZA 2016.GODINU </t>
  </si>
  <si>
    <t>Redni broj </t>
  </si>
  <si>
    <t>Predmet nabave</t>
  </si>
  <si>
    <t>Ev. Br. P.n.</t>
  </si>
  <si>
    <t>Procjenjena vrijednost nabave</t>
  </si>
  <si>
    <t>Vrsta postupka</t>
  </si>
  <si>
    <t>Ugovor o javnoj nabavi/okvirni sporazum</t>
  </si>
  <si>
    <t>Planirani početak postupka</t>
  </si>
  <si>
    <t>Planirano trajanje ugovora ili okvirnog sporazuma</t>
  </si>
  <si>
    <t>Planirana sredstva</t>
  </si>
  <si>
    <t>Oznaka pozicije fin. plana</t>
  </si>
  <si>
    <t>Napomena</t>
  </si>
  <si>
    <t>Kruh i drugi pekarski proizvodi</t>
  </si>
  <si>
    <t>objedinjena nabava  čl.8 ZJN</t>
  </si>
  <si>
    <t>ugovor o javnoj nabavi</t>
  </si>
  <si>
    <t>1 godina</t>
  </si>
  <si>
    <t>objedinjena nabava</t>
  </si>
  <si>
    <t>Mlinarski proizvodi, tjestenina</t>
  </si>
  <si>
    <t>interni akt</t>
  </si>
  <si>
    <t>ugovor</t>
  </si>
  <si>
    <t>bagatelna nabava</t>
  </si>
  <si>
    <t>Mlijeko i mliječne prerađevine</t>
  </si>
  <si>
    <t>Meso i mesni proizvodi</t>
  </si>
  <si>
    <t>otvoreni postupak</t>
  </si>
  <si>
    <t>javna nabava</t>
  </si>
  <si>
    <t>Svježe perad</t>
  </si>
  <si>
    <t>objedinjena nabava Čl.8ZJN</t>
  </si>
  <si>
    <t>Žitarice, krumpir, povrće, voće i orašasti plodovi </t>
  </si>
  <si>
    <t>Prerađeno povrće i voće</t>
  </si>
  <si>
    <t>ugovor </t>
  </si>
  <si>
    <t>Riba</t>
  </si>
  <si>
    <t>Juhe, proizvodi od krumpira i puding</t>
  </si>
  <si>
    <t>Jaja</t>
  </si>
  <si>
    <t>Piće</t>
  </si>
  <si>
    <t>tijekom godine</t>
  </si>
  <si>
    <t>Životinjska i biljna ulja i masnoće</t>
  </si>
  <si>
    <t>Ostali prehrambeni proizvodi</t>
  </si>
  <si>
    <t>Proizvodi za čišćenje i poliranje</t>
  </si>
  <si>
    <t>Nabava električne energije i distribucija</t>
  </si>
  <si>
    <t>3223</t>
  </si>
  <si>
    <t>Nabava plina</t>
  </si>
  <si>
    <t>Distribucija vode</t>
  </si>
  <si>
    <t>Izuzeto od primjene zakona,čl.10,stav.3</t>
  </si>
  <si>
    <t>3234</t>
  </si>
  <si>
    <t>Odvoz otpada</t>
  </si>
  <si>
    <t>Izuzeto od primjene zakona,čl.10,stav.3 i interni akt</t>
  </si>
  <si>
    <t>Lož ulje </t>
  </si>
  <si>
    <t>Materijal za čišćenje</t>
  </si>
  <si>
    <t>Papirnati predmeti (toaletni papir,rupčići,ručnici,salvete i klobučni papir)</t>
  </si>
  <si>
    <t>Uredski materijal</t>
  </si>
  <si>
    <t>Pretplata na tisak,časopisi i sl.</t>
  </si>
  <si>
    <t>narudžbenica</t>
  </si>
  <si>
    <t>3221</t>
  </si>
  <si>
    <t>Radna odjeća radnika</t>
  </si>
  <si>
    <t>3227</t>
  </si>
  <si>
    <t>Radna obuća radnika</t>
  </si>
  <si>
    <t>Materijal za radnu terapiju</t>
  </si>
  <si>
    <t>3222</t>
  </si>
  <si>
    <t>Pomagala pri inkontinenciji</t>
  </si>
  <si>
    <t>Medicinski potrošni mat.                  (mat.za zdrav. i higijenu)</t>
  </si>
  <si>
    <t>Dizel gorivo</t>
  </si>
  <si>
    <t>Materijal za tek.i inv.održavanje zgrade i opreme</t>
  </si>
  <si>
    <t>interni akt </t>
  </si>
  <si>
    <t>3224</t>
  </si>
  <si>
    <t>Kuhinjsko posuđe i pribor</t>
  </si>
  <si>
    <t>3225</t>
  </si>
  <si>
    <t>Stolno rublje</t>
  </si>
  <si>
    <t>Posteljno rublje</t>
  </si>
  <si>
    <t>Plastične posude za skladištenje hrane</t>
  </si>
  <si>
    <t>Pegle i ostala oprema za praonu </t>
  </si>
  <si>
    <t>Stolci</t>
  </si>
  <si>
    <t>Kolica za serviranje hrane </t>
  </si>
  <si>
    <t>Kolica i pribor za sobarice </t>
  </si>
  <si>
    <t>Mikser za kašastu hranu</t>
  </si>
  <si>
    <t>Tekstil u metraži</t>
  </si>
  <si>
    <t>Aparati za gašenje požara</t>
  </si>
  <si>
    <t>Usisavači</t>
  </si>
  <si>
    <t>Edukacija radnika iz zdrav. prosvjet. higijenskog minimuma, zaštite na radu i zaštite od požara</t>
  </si>
  <si>
    <t>3213</t>
  </si>
  <si>
    <t>Usluge telefona, telefaksa  i interneta</t>
  </si>
  <si>
    <t>3231</t>
  </si>
  <si>
    <t>Poštarina (pisma, tiskanice i sl.)</t>
  </si>
  <si>
    <t>Usluge održavanja zgrade       (dizala,vatrodojave i čišćenje mastolovca)</t>
  </si>
  <si>
    <t>3224 i 3232</t>
  </si>
  <si>
    <t>Usluge oglašavanja i marketing</t>
  </si>
  <si>
    <t>3233</t>
  </si>
  <si>
    <t>Pružanje usluga sanitarne zaštite</t>
  </si>
  <si>
    <t>Dimnjačarske usluge</t>
  </si>
  <si>
    <t>Ostale komunalne  usluge                   (komunalna naknada za prostorno uređenje i izgradnju grada,pogrenbi trošk. ostale komunalne naknade)</t>
  </si>
  <si>
    <t>Zdravstvena kontrola  prehrane</t>
  </si>
  <si>
    <t>3236</t>
  </si>
  <si>
    <t>Zdravstvene kontrola radnika</t>
  </si>
  <si>
    <t>Intelektuualne - pravne usluge </t>
  </si>
  <si>
    <t>3237</t>
  </si>
  <si>
    <t>Računalne usluge</t>
  </si>
  <si>
    <t>3238</t>
  </si>
  <si>
    <t>Usluga osiguranja radnika</t>
  </si>
  <si>
    <t>3292</t>
  </si>
  <si>
    <t>Usluge osiguranja imovine</t>
  </si>
  <si>
    <t>Usluga osiguranja vozila</t>
  </si>
  <si>
    <t>Usluge banke i platnog prometa</t>
  </si>
  <si>
    <t>3431</t>
  </si>
  <si>
    <t>Usluge kulturno zabavnih potreba </t>
  </si>
  <si>
    <t>3722</t>
  </si>
  <si>
    <t>Registracija vozila</t>
  </si>
  <si>
    <t>3239</t>
  </si>
  <si>
    <t>Održavanje telef.centrala i sekret.uređ.i  sestrinskog dojavnog sustava</t>
  </si>
  <si>
    <t>3232</t>
  </si>
  <si>
    <t>Održavanje termoenerg. postr.i plin.bojlera</t>
  </si>
  <si>
    <t>Održ.dizel agregata i pumpi za otpadne vode</t>
  </si>
  <si>
    <t> 3232</t>
  </si>
  <si>
    <t>Održ.perilice rublja, sušara i valjka za peglanje</t>
  </si>
  <si>
    <t>Održavanje kuhinjske opreme</t>
  </si>
  <si>
    <t>Održavanje i popravljanje uredskih strojeva</t>
  </si>
  <si>
    <t>Usluge popravaka i održavanja mjernih aparata - vaga</t>
  </si>
  <si>
    <t>Usluge tehničke kontrole - Ispitivanja oruđa za rad,uvjete rada i protupožarne zaštite</t>
  </si>
  <si>
    <t>Održavanje prijevoznih sredstava</t>
  </si>
  <si>
    <t>Instalacijske usluge</t>
  </si>
  <si>
    <t>Usluge popravaka i održavanja električnih instalacija</t>
  </si>
  <si>
    <t>Usluge popravaka i održavanja mehanički instalacija u zgradama</t>
  </si>
  <si>
    <t>Usluge popravljanja i održavanja namještaja</t>
  </si>
  <si>
    <t>Usluge popravka i održavnje med. opreme</t>
  </si>
  <si>
    <t>Računalna oprema</t>
  </si>
  <si>
    <t>4221</t>
  </si>
  <si>
    <t>Kuhinjski aparat (pećnica,frižider)</t>
  </si>
  <si>
    <t>4227</t>
  </si>
  <si>
    <t>Digitalni alktester </t>
  </si>
  <si>
    <t>Kotao</t>
  </si>
  <si>
    <t>Industrijski stroj za sušenje rublja</t>
  </si>
  <si>
    <t>Industrijski stroj za pranje rublja</t>
  </si>
  <si>
    <t>Popravak automatike centralnog grijanja</t>
  </si>
  <si>
    <t>Izrada projektne dokumentacije</t>
  </si>
  <si>
    <t>Nabava osobnog automobila</t>
  </si>
  <si>
    <t>4231</t>
  </si>
  <si>
    <t>Dopune po stavkama</t>
  </si>
  <si>
    <t>1. Povećana stavka 75. Računalna oprema za 7.000,00 kn. Sredstva su osigurana prodajom nefinancijske imovine.</t>
  </si>
  <si>
    <t>2. Smanjena stavka 31. Kuhinjsko posuđe i pribor za 834,93 kn.</t>
  </si>
  <si>
    <t>3. Smanjena stavka 35. Pegle i ostala oprema za praonu za 126,96 kn.</t>
  </si>
  <si>
    <t>4. Smanjena stavka 37. Kolica za sreviranje hrane za 1250 kn.</t>
  </si>
  <si>
    <t>5. Smanjena stavka 39. Mikser za kašu za121 kn.</t>
  </si>
  <si>
    <t>6. Povećana stavka 36. Stolci za 2.236 kn</t>
  </si>
  <si>
    <t>7. Povećana stavka 41. Aparati za gašenje za 96,89 kn</t>
  </si>
  <si>
    <t>U Zagrebu 22.12.2016.</t>
  </si>
  <si>
    <t>Voditeljica računovodstva:                                                                     Ravnateljica:</t>
  </si>
  <si>
    <t>mr.sc. Sandra Sekušak                                                        dipl.soc.radnica Krasanka Glamuzina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</si>
</sst>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;@"/>
    <numFmt numFmtId="166" formatCode="0"/>
    <numFmt numFmtId="167" formatCode="#,##0.00"/>
    <numFmt numFmtId="168" formatCode="@"/>
    <numFmt numFmtId="169" formatCode="#,##0&quot; kn&quot;;[RED]\-#,##0&quot; kn&quot;"/>
    <numFmt numFmtId="170" formatCode="#,##0.00&quot; kn&quot;;[RED]\-#,##0.00&quot; kn&quot;"/>
  </numFmts>
  <fonts count="2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C00000"/>
      <name val="Arial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7"/>
      <color rgb="FF000000"/>
      <name val="Arial"/>
      <family val="2"/>
      <charset val="238"/>
    </font>
    <font>
      <i val="true"/>
      <sz val="6"/>
      <color rgb="FF000000"/>
      <name val="Arial"/>
      <family val="2"/>
      <charset val="238"/>
    </font>
    <font>
      <b val="true"/>
      <sz val="8"/>
      <name val="Calibri"/>
      <family val="2"/>
      <charset val="238"/>
    </font>
    <font>
      <i val="true"/>
      <sz val="8"/>
      <name val="Arial"/>
      <family val="2"/>
      <charset val="238"/>
    </font>
    <font>
      <sz val="8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2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49" activeCellId="0" sqref="B49"/>
    </sheetView>
  </sheetViews>
  <sheetFormatPr defaultRowHeight="15"/>
  <cols>
    <col collapsed="false" hidden="false" max="1" min="1" style="1" width="3.28571428571429"/>
    <col collapsed="false" hidden="false" max="2" min="2" style="1" width="26.7091836734694"/>
    <col collapsed="false" hidden="false" max="3" min="3" style="1" width="3.41836734693878"/>
    <col collapsed="false" hidden="false" max="4" min="4" style="1" width="13.1377551020408"/>
    <col collapsed="false" hidden="false" max="5" min="5" style="1" width="15.2908163265306"/>
    <col collapsed="false" hidden="false" max="6" min="6" style="1" width="10.7091836734694"/>
    <col collapsed="false" hidden="false" max="7" min="7" style="2" width="8.70918367346939"/>
    <col collapsed="false" hidden="false" max="8" min="8" style="1" width="8.29081632653061"/>
    <col collapsed="false" hidden="false" max="9" min="9" style="1" width="12.5714285714286"/>
    <col collapsed="false" hidden="false" max="10" min="10" style="3" width="6.4234693877551"/>
    <col collapsed="false" hidden="false" max="11" min="11" style="1" width="15.7142857142857"/>
    <col collapsed="false" hidden="false" max="1025" min="12" style="0" width="8.72959183673469"/>
  </cols>
  <sheetData>
    <row r="1" customFormat="false" ht="26.25" hidden="false" customHeight="true" outlineLevel="0" collapsed="false">
      <c r="A1" s="4" t="s">
        <v>0</v>
      </c>
      <c r="B1" s="5"/>
      <c r="C1" s="5"/>
      <c r="D1" s="5"/>
      <c r="E1" s="5"/>
      <c r="F1" s="5"/>
      <c r="G1" s="5"/>
      <c r="H1" s="5"/>
      <c r="I1" s="0"/>
      <c r="J1" s="5"/>
      <c r="K1" s="5"/>
    </row>
    <row r="2" customFormat="false" ht="26.25" hidden="false" customHeight="true" outlineLevel="0" collapsed="false">
      <c r="A2" s="6"/>
      <c r="B2" s="7" t="s">
        <v>1</v>
      </c>
      <c r="C2" s="8"/>
      <c r="D2" s="9"/>
      <c r="E2" s="9"/>
      <c r="F2" s="9"/>
      <c r="G2" s="9"/>
      <c r="H2" s="9"/>
      <c r="I2" s="10"/>
      <c r="J2" s="11"/>
      <c r="K2" s="12"/>
    </row>
    <row r="3" s="17" customFormat="true" ht="26.25" hidden="false" customHeight="true" outlineLevel="0" collapsed="false">
      <c r="A3" s="13"/>
      <c r="B3" s="13"/>
      <c r="C3" s="13"/>
      <c r="D3" s="13"/>
      <c r="E3" s="13"/>
      <c r="F3" s="13"/>
      <c r="G3" s="14"/>
      <c r="H3" s="13"/>
      <c r="I3" s="15"/>
      <c r="J3" s="16"/>
      <c r="K3" s="13"/>
    </row>
    <row r="4" customFormat="false" ht="54.75" hidden="false" customHeight="true" outlineLevel="0" collapsed="false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18" t="s">
        <v>10</v>
      </c>
      <c r="J4" s="18" t="s">
        <v>11</v>
      </c>
      <c r="K4" s="18" t="s">
        <v>12</v>
      </c>
    </row>
    <row r="5" customFormat="false" ht="20.25" hidden="false" customHeight="true" outlineLevel="0" collapsed="false">
      <c r="A5" s="21" t="n">
        <v>1</v>
      </c>
      <c r="B5" s="21" t="n">
        <v>2</v>
      </c>
      <c r="C5" s="21" t="n">
        <v>3</v>
      </c>
      <c r="D5" s="21" t="n">
        <v>4</v>
      </c>
      <c r="E5" s="21" t="n">
        <v>5</v>
      </c>
      <c r="F5" s="21" t="n">
        <v>6</v>
      </c>
      <c r="G5" s="22" t="n">
        <v>7</v>
      </c>
      <c r="H5" s="21" t="n">
        <v>8</v>
      </c>
      <c r="I5" s="21" t="n">
        <v>9</v>
      </c>
      <c r="J5" s="21" t="n">
        <v>10</v>
      </c>
      <c r="K5" s="21" t="n">
        <v>11</v>
      </c>
    </row>
    <row r="6" s="32" customFormat="true" ht="39.75" hidden="false" customHeight="true" outlineLevel="0" collapsed="false">
      <c r="A6" s="23" t="n">
        <v>1</v>
      </c>
      <c r="B6" s="24" t="s">
        <v>13</v>
      </c>
      <c r="C6" s="25" t="n">
        <v>1</v>
      </c>
      <c r="D6" s="26" t="n">
        <v>166359</v>
      </c>
      <c r="E6" s="27" t="s">
        <v>14</v>
      </c>
      <c r="F6" s="27" t="s">
        <v>15</v>
      </c>
      <c r="G6" s="28" t="n">
        <v>42339</v>
      </c>
      <c r="H6" s="26" t="s">
        <v>16</v>
      </c>
      <c r="I6" s="29" t="n">
        <v>179730.95</v>
      </c>
      <c r="J6" s="30" t="n">
        <v>3222</v>
      </c>
      <c r="K6" s="31" t="s">
        <v>17</v>
      </c>
    </row>
    <row r="7" customFormat="false" ht="39.75" hidden="false" customHeight="true" outlineLevel="0" collapsed="false">
      <c r="A7" s="23" t="n">
        <f aca="false">A6+1</f>
        <v>2</v>
      </c>
      <c r="B7" s="24" t="s">
        <v>18</v>
      </c>
      <c r="C7" s="25" t="n">
        <f aca="false">C6+1</f>
        <v>2</v>
      </c>
      <c r="D7" s="26" t="n">
        <v>74637</v>
      </c>
      <c r="E7" s="27" t="s">
        <v>19</v>
      </c>
      <c r="F7" s="27" t="s">
        <v>20</v>
      </c>
      <c r="G7" s="28" t="n">
        <v>42339</v>
      </c>
      <c r="H7" s="33" t="s">
        <v>16</v>
      </c>
      <c r="I7" s="29" t="n">
        <v>92891.25</v>
      </c>
      <c r="J7" s="30" t="n">
        <v>3222</v>
      </c>
      <c r="K7" s="31" t="s">
        <v>21</v>
      </c>
    </row>
    <row r="8" customFormat="false" ht="39.75" hidden="false" customHeight="true" outlineLevel="0" collapsed="false">
      <c r="A8" s="23" t="n">
        <f aca="false">A7+1</f>
        <v>3</v>
      </c>
      <c r="B8" s="24" t="s">
        <v>22</v>
      </c>
      <c r="C8" s="25" t="n">
        <f aca="false">C7+1</f>
        <v>3</v>
      </c>
      <c r="D8" s="26" t="n">
        <v>367074.5</v>
      </c>
      <c r="E8" s="27" t="s">
        <v>14</v>
      </c>
      <c r="F8" s="27" t="s">
        <v>15</v>
      </c>
      <c r="G8" s="28" t="n">
        <v>42339</v>
      </c>
      <c r="H8" s="26" t="s">
        <v>16</v>
      </c>
      <c r="I8" s="29" t="n">
        <v>425810.13</v>
      </c>
      <c r="J8" s="30" t="n">
        <v>3222</v>
      </c>
      <c r="K8" s="31" t="s">
        <v>17</v>
      </c>
    </row>
    <row r="9" customFormat="false" ht="33.75" hidden="false" customHeight="true" outlineLevel="0" collapsed="false">
      <c r="A9" s="23" t="n">
        <f aca="false">A8+1</f>
        <v>4</v>
      </c>
      <c r="B9" s="24" t="s">
        <v>23</v>
      </c>
      <c r="C9" s="25" t="n">
        <f aca="false">C8+1</f>
        <v>4</v>
      </c>
      <c r="D9" s="26" t="n">
        <f aca="false">I9/1.25</f>
        <v>413560</v>
      </c>
      <c r="E9" s="27" t="s">
        <v>24</v>
      </c>
      <c r="F9" s="27" t="s">
        <v>15</v>
      </c>
      <c r="G9" s="28" t="n">
        <v>42339</v>
      </c>
      <c r="H9" s="26" t="s">
        <v>16</v>
      </c>
      <c r="I9" s="29" t="n">
        <f aca="false">176300+340650</f>
        <v>516950</v>
      </c>
      <c r="J9" s="30" t="n">
        <v>3222</v>
      </c>
      <c r="K9" s="31" t="s">
        <v>25</v>
      </c>
    </row>
    <row r="10" customFormat="false" ht="33.75" hidden="false" customHeight="true" outlineLevel="0" collapsed="false">
      <c r="A10" s="23" t="n">
        <f aca="false">A9+1</f>
        <v>5</v>
      </c>
      <c r="B10" s="24" t="s">
        <v>26</v>
      </c>
      <c r="C10" s="25" t="n">
        <f aca="false">C9+1</f>
        <v>5</v>
      </c>
      <c r="D10" s="26" t="n">
        <f aca="false">I10/1.25</f>
        <v>227205</v>
      </c>
      <c r="E10" s="27" t="s">
        <v>27</v>
      </c>
      <c r="F10" s="27" t="s">
        <v>15</v>
      </c>
      <c r="G10" s="28" t="n">
        <v>42339</v>
      </c>
      <c r="H10" s="26" t="s">
        <v>16</v>
      </c>
      <c r="I10" s="29" t="n">
        <v>284006.25</v>
      </c>
      <c r="J10" s="30" t="n">
        <v>3222</v>
      </c>
      <c r="K10" s="31" t="s">
        <v>17</v>
      </c>
    </row>
    <row r="11" customFormat="false" ht="35.25" hidden="false" customHeight="true" outlineLevel="0" collapsed="false">
      <c r="A11" s="23" t="n">
        <f aca="false">A10+1</f>
        <v>6</v>
      </c>
      <c r="B11" s="25" t="s">
        <v>28</v>
      </c>
      <c r="C11" s="25" t="n">
        <f aca="false">C10+1</f>
        <v>6</v>
      </c>
      <c r="D11" s="26" t="n">
        <f aca="false">I11/1.25</f>
        <v>268440</v>
      </c>
      <c r="E11" s="27" t="s">
        <v>24</v>
      </c>
      <c r="F11" s="27" t="s">
        <v>15</v>
      </c>
      <c r="G11" s="28" t="n">
        <v>42339</v>
      </c>
      <c r="H11" s="26" t="s">
        <v>16</v>
      </c>
      <c r="I11" s="29" t="n">
        <v>335550</v>
      </c>
      <c r="J11" s="30" t="n">
        <v>3222</v>
      </c>
      <c r="K11" s="31" t="s">
        <v>25</v>
      </c>
    </row>
    <row r="12" s="34" customFormat="true" ht="31.5" hidden="false" customHeight="true" outlineLevel="0" collapsed="false">
      <c r="A12" s="23" t="n">
        <f aca="false">A11+1</f>
        <v>7</v>
      </c>
      <c r="B12" s="31" t="s">
        <v>29</v>
      </c>
      <c r="C12" s="25" t="n">
        <f aca="false">C11+1</f>
        <v>7</v>
      </c>
      <c r="D12" s="26" t="n">
        <f aca="false">I12/1.25</f>
        <v>142539.704</v>
      </c>
      <c r="E12" s="27" t="s">
        <v>19</v>
      </c>
      <c r="F12" s="27" t="s">
        <v>30</v>
      </c>
      <c r="G12" s="28" t="n">
        <v>42339</v>
      </c>
      <c r="H12" s="26" t="s">
        <v>16</v>
      </c>
      <c r="I12" s="29" t="n">
        <v>178174.63</v>
      </c>
      <c r="J12" s="30" t="n">
        <v>3222</v>
      </c>
      <c r="K12" s="31" t="s">
        <v>21</v>
      </c>
    </row>
    <row r="13" s="32" customFormat="true" ht="27" hidden="false" customHeight="true" outlineLevel="0" collapsed="false">
      <c r="A13" s="23" t="n">
        <f aca="false">A12+1</f>
        <v>8</v>
      </c>
      <c r="B13" s="25" t="s">
        <v>31</v>
      </c>
      <c r="C13" s="25" t="n">
        <f aca="false">C12+1</f>
        <v>8</v>
      </c>
      <c r="D13" s="26" t="n">
        <f aca="false">I13/1.25</f>
        <v>115966.88</v>
      </c>
      <c r="E13" s="27" t="s">
        <v>27</v>
      </c>
      <c r="F13" s="27" t="s">
        <v>15</v>
      </c>
      <c r="G13" s="28" t="n">
        <v>42370</v>
      </c>
      <c r="H13" s="26" t="s">
        <v>16</v>
      </c>
      <c r="I13" s="29" t="n">
        <v>144958.6</v>
      </c>
      <c r="J13" s="30" t="n">
        <v>3222</v>
      </c>
      <c r="K13" s="31" t="s">
        <v>17</v>
      </c>
    </row>
    <row r="14" s="34" customFormat="true" ht="31.5" hidden="false" customHeight="true" outlineLevel="0" collapsed="false">
      <c r="A14" s="23" t="n">
        <f aca="false">A13+1</f>
        <v>9</v>
      </c>
      <c r="B14" s="31" t="s">
        <v>32</v>
      </c>
      <c r="C14" s="25" t="n">
        <f aca="false">C13+1</f>
        <v>9</v>
      </c>
      <c r="D14" s="26" t="n">
        <f aca="false">I14/1.25</f>
        <v>44699</v>
      </c>
      <c r="E14" s="27" t="s">
        <v>19</v>
      </c>
      <c r="F14" s="27" t="s">
        <v>30</v>
      </c>
      <c r="G14" s="28" t="n">
        <v>42370</v>
      </c>
      <c r="H14" s="26" t="s">
        <v>16</v>
      </c>
      <c r="I14" s="29" t="n">
        <v>55873.75</v>
      </c>
      <c r="J14" s="30" t="n">
        <v>3222</v>
      </c>
      <c r="K14" s="31" t="s">
        <v>21</v>
      </c>
    </row>
    <row r="15" s="34" customFormat="true" ht="31.5" hidden="false" customHeight="true" outlineLevel="0" collapsed="false">
      <c r="A15" s="23" t="n">
        <f aca="false">A14+1</f>
        <v>10</v>
      </c>
      <c r="B15" s="31" t="s">
        <v>33</v>
      </c>
      <c r="C15" s="25" t="n">
        <f aca="false">C14+1</f>
        <v>10</v>
      </c>
      <c r="D15" s="26" t="n">
        <f aca="false">I15/1.25</f>
        <v>29600</v>
      </c>
      <c r="E15" s="27" t="s">
        <v>19</v>
      </c>
      <c r="F15" s="27" t="s">
        <v>30</v>
      </c>
      <c r="G15" s="28" t="n">
        <v>42370</v>
      </c>
      <c r="H15" s="26" t="s">
        <v>16</v>
      </c>
      <c r="I15" s="29" t="n">
        <v>37000</v>
      </c>
      <c r="J15" s="30" t="n">
        <v>3222</v>
      </c>
      <c r="K15" s="31" t="s">
        <v>21</v>
      </c>
    </row>
    <row r="16" s="34" customFormat="true" ht="31.5" hidden="false" customHeight="true" outlineLevel="0" collapsed="false">
      <c r="A16" s="23" t="n">
        <f aca="false">A15+1</f>
        <v>11</v>
      </c>
      <c r="B16" s="31" t="s">
        <v>34</v>
      </c>
      <c r="C16" s="25" t="n">
        <f aca="false">C15+1</f>
        <v>11</v>
      </c>
      <c r="D16" s="26" t="n">
        <f aca="false">I16/1.25</f>
        <v>8252.04</v>
      </c>
      <c r="E16" s="27" t="s">
        <v>19</v>
      </c>
      <c r="F16" s="27" t="s">
        <v>30</v>
      </c>
      <c r="G16" s="28" t="s">
        <v>35</v>
      </c>
      <c r="H16" s="26" t="s">
        <v>16</v>
      </c>
      <c r="I16" s="29" t="n">
        <v>10315.05</v>
      </c>
      <c r="J16" s="30" t="n">
        <v>3222</v>
      </c>
      <c r="K16" s="31" t="s">
        <v>21</v>
      </c>
    </row>
    <row r="17" customFormat="false" ht="31.5" hidden="false" customHeight="true" outlineLevel="0" collapsed="false">
      <c r="A17" s="23" t="n">
        <f aca="false">A16+1</f>
        <v>12</v>
      </c>
      <c r="B17" s="31" t="s">
        <v>36</v>
      </c>
      <c r="C17" s="25" t="n">
        <f aca="false">C16+1</f>
        <v>12</v>
      </c>
      <c r="D17" s="26" t="n">
        <v>84617.32</v>
      </c>
      <c r="E17" s="27" t="s">
        <v>19</v>
      </c>
      <c r="F17" s="26" t="s">
        <v>20</v>
      </c>
      <c r="G17" s="28" t="n">
        <v>42370</v>
      </c>
      <c r="H17" s="26" t="s">
        <v>16</v>
      </c>
      <c r="I17" s="29" t="n">
        <v>100884.49</v>
      </c>
      <c r="J17" s="30" t="n">
        <v>3222</v>
      </c>
      <c r="K17" s="31" t="s">
        <v>21</v>
      </c>
    </row>
    <row r="18" customFormat="false" ht="31.5" hidden="false" customHeight="true" outlineLevel="0" collapsed="false">
      <c r="A18" s="23" t="n">
        <f aca="false">A17+1</f>
        <v>13</v>
      </c>
      <c r="B18" s="31" t="s">
        <v>37</v>
      </c>
      <c r="C18" s="25" t="n">
        <f aca="false">C17+1</f>
        <v>13</v>
      </c>
      <c r="D18" s="26" t="n">
        <v>117152.95</v>
      </c>
      <c r="E18" s="27" t="s">
        <v>19</v>
      </c>
      <c r="F18" s="26" t="s">
        <v>20</v>
      </c>
      <c r="G18" s="28" t="n">
        <v>42370</v>
      </c>
      <c r="H18" s="26" t="s">
        <v>16</v>
      </c>
      <c r="I18" s="29" t="n">
        <v>141882.66</v>
      </c>
      <c r="J18" s="30" t="n">
        <v>3222</v>
      </c>
      <c r="K18" s="31" t="s">
        <v>21</v>
      </c>
    </row>
    <row r="19" customFormat="false" ht="31.5" hidden="false" customHeight="true" outlineLevel="0" collapsed="false">
      <c r="A19" s="23" t="n">
        <f aca="false">A18+1</f>
        <v>14</v>
      </c>
      <c r="B19" s="31" t="s">
        <v>38</v>
      </c>
      <c r="C19" s="25" t="n">
        <f aca="false">C18+1</f>
        <v>14</v>
      </c>
      <c r="D19" s="26" t="n">
        <f aca="false">I19/1.25</f>
        <v>151949.184</v>
      </c>
      <c r="E19" s="27" t="s">
        <v>19</v>
      </c>
      <c r="F19" s="27" t="s">
        <v>30</v>
      </c>
      <c r="G19" s="28" t="n">
        <v>42339</v>
      </c>
      <c r="H19" s="26" t="s">
        <v>16</v>
      </c>
      <c r="I19" s="29" t="n">
        <v>189936.48</v>
      </c>
      <c r="J19" s="35" t="n">
        <v>3221</v>
      </c>
      <c r="K19" s="31" t="s">
        <v>21</v>
      </c>
    </row>
    <row r="20" customFormat="false" ht="31.5" hidden="false" customHeight="true" outlineLevel="0" collapsed="false">
      <c r="A20" s="23" t="n">
        <f aca="false">A19+1</f>
        <v>15</v>
      </c>
      <c r="B20" s="31" t="s">
        <v>39</v>
      </c>
      <c r="C20" s="25" t="n">
        <f aca="false">C19+1</f>
        <v>15</v>
      </c>
      <c r="D20" s="26" t="n">
        <f aca="false">I20/1.25</f>
        <v>702400</v>
      </c>
      <c r="E20" s="27" t="s">
        <v>27</v>
      </c>
      <c r="F20" s="27" t="s">
        <v>15</v>
      </c>
      <c r="G20" s="28" t="n">
        <v>42370</v>
      </c>
      <c r="H20" s="26" t="s">
        <v>16</v>
      </c>
      <c r="I20" s="26" t="n">
        <v>878000</v>
      </c>
      <c r="J20" s="36" t="s">
        <v>40</v>
      </c>
      <c r="K20" s="31" t="s">
        <v>17</v>
      </c>
    </row>
    <row r="21" customFormat="false" ht="31.5" hidden="false" customHeight="true" outlineLevel="0" collapsed="false">
      <c r="A21" s="23" t="n">
        <f aca="false">A20+1</f>
        <v>16</v>
      </c>
      <c r="B21" s="30" t="s">
        <v>41</v>
      </c>
      <c r="C21" s="25" t="n">
        <f aca="false">C20+1</f>
        <v>16</v>
      </c>
      <c r="D21" s="26" t="n">
        <f aca="false">I21/1.25</f>
        <v>656000</v>
      </c>
      <c r="E21" s="27" t="s">
        <v>27</v>
      </c>
      <c r="F21" s="27" t="s">
        <v>15</v>
      </c>
      <c r="G21" s="28" t="n">
        <v>42583</v>
      </c>
      <c r="H21" s="26" t="s">
        <v>16</v>
      </c>
      <c r="I21" s="26" t="n">
        <v>820000</v>
      </c>
      <c r="J21" s="36" t="s">
        <v>40</v>
      </c>
      <c r="K21" s="31" t="s">
        <v>17</v>
      </c>
    </row>
    <row r="22" customFormat="false" ht="31.5" hidden="false" customHeight="true" outlineLevel="0" collapsed="false">
      <c r="A22" s="23" t="n">
        <f aca="false">A21+1</f>
        <v>17</v>
      </c>
      <c r="B22" s="30" t="s">
        <v>42</v>
      </c>
      <c r="C22" s="25" t="n">
        <f aca="false">C21+1</f>
        <v>17</v>
      </c>
      <c r="D22" s="26" t="n">
        <f aca="false">I22/1.25</f>
        <v>356000</v>
      </c>
      <c r="E22" s="27" t="s">
        <v>43</v>
      </c>
      <c r="F22" s="26"/>
      <c r="G22" s="28" t="n">
        <v>42370</v>
      </c>
      <c r="H22" s="26" t="s">
        <v>16</v>
      </c>
      <c r="I22" s="26" t="n">
        <v>445000</v>
      </c>
      <c r="J22" s="36" t="s">
        <v>44</v>
      </c>
      <c r="K22" s="31"/>
    </row>
    <row r="23" customFormat="false" ht="48.75" hidden="false" customHeight="true" outlineLevel="0" collapsed="false">
      <c r="A23" s="23" t="n">
        <f aca="false">A22+1</f>
        <v>18</v>
      </c>
      <c r="B23" s="30" t="s">
        <v>45</v>
      </c>
      <c r="C23" s="25" t="n">
        <f aca="false">C22+1</f>
        <v>18</v>
      </c>
      <c r="D23" s="26" t="n">
        <f aca="false">I23/1.25</f>
        <v>116000</v>
      </c>
      <c r="E23" s="27" t="s">
        <v>46</v>
      </c>
      <c r="F23" s="26" t="s">
        <v>20</v>
      </c>
      <c r="G23" s="28" t="n">
        <v>42370</v>
      </c>
      <c r="H23" s="26" t="s">
        <v>16</v>
      </c>
      <c r="I23" s="26" t="n">
        <v>145000</v>
      </c>
      <c r="J23" s="36" t="s">
        <v>44</v>
      </c>
      <c r="K23" s="31" t="s">
        <v>21</v>
      </c>
    </row>
    <row r="24" customFormat="false" ht="31.5" hidden="false" customHeight="true" outlineLevel="0" collapsed="false">
      <c r="A24" s="23" t="n">
        <f aca="false">A23+1</f>
        <v>19</v>
      </c>
      <c r="B24" s="30" t="s">
        <v>47</v>
      </c>
      <c r="C24" s="25" t="n">
        <f aca="false">C23+1</f>
        <v>19</v>
      </c>
      <c r="D24" s="27" t="n">
        <f aca="false">I24/1.25</f>
        <v>99200</v>
      </c>
      <c r="E24" s="27" t="s">
        <v>19</v>
      </c>
      <c r="F24" s="27" t="s">
        <v>20</v>
      </c>
      <c r="G24" s="28" t="n">
        <v>42370</v>
      </c>
      <c r="H24" s="26" t="s">
        <v>16</v>
      </c>
      <c r="I24" s="26" t="n">
        <v>124000</v>
      </c>
      <c r="J24" s="30" t="n">
        <v>3223</v>
      </c>
      <c r="K24" s="31" t="s">
        <v>21</v>
      </c>
    </row>
    <row r="25" customFormat="false" ht="31.5" hidden="false" customHeight="true" outlineLevel="0" collapsed="false">
      <c r="A25" s="23" t="n">
        <f aca="false">A24+1</f>
        <v>20</v>
      </c>
      <c r="B25" s="31" t="s">
        <v>48</v>
      </c>
      <c r="C25" s="25" t="n">
        <f aca="false">C24+1</f>
        <v>20</v>
      </c>
      <c r="D25" s="27" t="n">
        <f aca="false">I25/1.25</f>
        <v>43095.704</v>
      </c>
      <c r="E25" s="27" t="s">
        <v>19</v>
      </c>
      <c r="F25" s="26" t="s">
        <v>20</v>
      </c>
      <c r="G25" s="28" t="n">
        <v>42370</v>
      </c>
      <c r="H25" s="26" t="s">
        <v>16</v>
      </c>
      <c r="I25" s="29" t="n">
        <v>53869.63</v>
      </c>
      <c r="J25" s="30" t="n">
        <v>3221</v>
      </c>
      <c r="K25" s="31" t="s">
        <v>21</v>
      </c>
    </row>
    <row r="26" customFormat="false" ht="42.75" hidden="false" customHeight="true" outlineLevel="0" collapsed="false">
      <c r="A26" s="23" t="n">
        <f aca="false">A25+1</f>
        <v>21</v>
      </c>
      <c r="B26" s="31" t="s">
        <v>49</v>
      </c>
      <c r="C26" s="25" t="n">
        <f aca="false">C25+1</f>
        <v>21</v>
      </c>
      <c r="D26" s="27" t="n">
        <f aca="false">I26/1.25</f>
        <v>44920.496</v>
      </c>
      <c r="E26" s="27" t="s">
        <v>19</v>
      </c>
      <c r="F26" s="26" t="s">
        <v>20</v>
      </c>
      <c r="G26" s="28" t="n">
        <v>42370</v>
      </c>
      <c r="H26" s="26" t="s">
        <v>16</v>
      </c>
      <c r="I26" s="29" t="n">
        <v>56150.62</v>
      </c>
      <c r="J26" s="30" t="n">
        <v>3221</v>
      </c>
      <c r="K26" s="31" t="s">
        <v>21</v>
      </c>
    </row>
    <row r="27" customFormat="false" ht="31.5" hidden="false" customHeight="true" outlineLevel="0" collapsed="false">
      <c r="A27" s="23" t="n">
        <f aca="false">A26+1</f>
        <v>22</v>
      </c>
      <c r="B27" s="31" t="s">
        <v>50</v>
      </c>
      <c r="C27" s="25" t="n">
        <f aca="false">C26+1</f>
        <v>22</v>
      </c>
      <c r="D27" s="27" t="n">
        <f aca="false">I27/1.25</f>
        <v>37204.424</v>
      </c>
      <c r="E27" s="27" t="s">
        <v>19</v>
      </c>
      <c r="F27" s="26" t="s">
        <v>20</v>
      </c>
      <c r="G27" s="28" t="n">
        <v>42370</v>
      </c>
      <c r="H27" s="26" t="s">
        <v>16</v>
      </c>
      <c r="I27" s="29" t="n">
        <v>46505.53</v>
      </c>
      <c r="J27" s="30" t="n">
        <v>3221</v>
      </c>
      <c r="K27" s="31" t="s">
        <v>21</v>
      </c>
    </row>
    <row r="28" customFormat="false" ht="31.5" hidden="false" customHeight="true" outlineLevel="0" collapsed="false">
      <c r="A28" s="23" t="n">
        <f aca="false">A27+1</f>
        <v>23</v>
      </c>
      <c r="B28" s="37" t="s">
        <v>51</v>
      </c>
      <c r="C28" s="25" t="n">
        <f aca="false">C27+1</f>
        <v>23</v>
      </c>
      <c r="D28" s="27" t="n">
        <f aca="false">I28/1.25</f>
        <v>16000</v>
      </c>
      <c r="E28" s="27" t="s">
        <v>52</v>
      </c>
      <c r="F28" s="38"/>
      <c r="G28" s="28" t="s">
        <v>35</v>
      </c>
      <c r="H28" s="26" t="s">
        <v>16</v>
      </c>
      <c r="I28" s="26" t="n">
        <v>20000</v>
      </c>
      <c r="J28" s="36" t="s">
        <v>53</v>
      </c>
      <c r="K28" s="31" t="s">
        <v>21</v>
      </c>
    </row>
    <row r="29" customFormat="false" ht="31.5" hidden="false" customHeight="true" outlineLevel="0" collapsed="false">
      <c r="A29" s="23" t="n">
        <f aca="false">A28+1</f>
        <v>24</v>
      </c>
      <c r="B29" s="30" t="s">
        <v>54</v>
      </c>
      <c r="C29" s="25" t="n">
        <f aca="false">C28+1</f>
        <v>24</v>
      </c>
      <c r="D29" s="27" t="n">
        <f aca="false">I29/1.25</f>
        <v>26400</v>
      </c>
      <c r="E29" s="27" t="s">
        <v>19</v>
      </c>
      <c r="F29" s="26" t="s">
        <v>20</v>
      </c>
      <c r="G29" s="28" t="s">
        <v>35</v>
      </c>
      <c r="H29" s="26" t="s">
        <v>16</v>
      </c>
      <c r="I29" s="26" t="n">
        <v>33000</v>
      </c>
      <c r="J29" s="36" t="s">
        <v>55</v>
      </c>
      <c r="K29" s="31" t="s">
        <v>21</v>
      </c>
    </row>
    <row r="30" customFormat="false" ht="31.5" hidden="false" customHeight="true" outlineLevel="0" collapsed="false">
      <c r="A30" s="23" t="n">
        <f aca="false">A29+1</f>
        <v>25</v>
      </c>
      <c r="B30" s="30" t="s">
        <v>56</v>
      </c>
      <c r="C30" s="25" t="n">
        <f aca="false">C29+1</f>
        <v>25</v>
      </c>
      <c r="D30" s="27" t="n">
        <f aca="false">I30/1.25</f>
        <v>51000</v>
      </c>
      <c r="E30" s="27" t="s">
        <v>52</v>
      </c>
      <c r="F30" s="26"/>
      <c r="G30" s="28" t="n">
        <v>42370</v>
      </c>
      <c r="H30" s="26" t="s">
        <v>16</v>
      </c>
      <c r="I30" s="26" t="n">
        <v>63750</v>
      </c>
      <c r="J30" s="36" t="s">
        <v>55</v>
      </c>
      <c r="K30" s="31" t="s">
        <v>21</v>
      </c>
    </row>
    <row r="31" customFormat="false" ht="31.5" hidden="false" customHeight="true" outlineLevel="0" collapsed="false">
      <c r="A31" s="23" t="n">
        <f aca="false">A30+1</f>
        <v>26</v>
      </c>
      <c r="B31" s="31" t="s">
        <v>57</v>
      </c>
      <c r="C31" s="25" t="n">
        <f aca="false">C30+1</f>
        <v>26</v>
      </c>
      <c r="D31" s="27" t="n">
        <f aca="false">I31/1.25</f>
        <v>10000</v>
      </c>
      <c r="E31" s="27" t="s">
        <v>52</v>
      </c>
      <c r="F31" s="39"/>
      <c r="G31" s="40" t="s">
        <v>35</v>
      </c>
      <c r="H31" s="26" t="s">
        <v>16</v>
      </c>
      <c r="I31" s="26" t="n">
        <v>12500</v>
      </c>
      <c r="J31" s="36" t="s">
        <v>58</v>
      </c>
      <c r="K31" s="31" t="s">
        <v>21</v>
      </c>
    </row>
    <row r="32" s="41" customFormat="true" ht="36" hidden="false" customHeight="true" outlineLevel="0" collapsed="false">
      <c r="A32" s="23" t="n">
        <f aca="false">A31+1</f>
        <v>27</v>
      </c>
      <c r="B32" s="31" t="s">
        <v>59</v>
      </c>
      <c r="C32" s="25" t="n">
        <f aca="false">C31+1</f>
        <v>27</v>
      </c>
      <c r="D32" s="26" t="n">
        <v>69900</v>
      </c>
      <c r="E32" s="27" t="s">
        <v>14</v>
      </c>
      <c r="F32" s="27" t="s">
        <v>15</v>
      </c>
      <c r="G32" s="28" t="n">
        <v>42370</v>
      </c>
      <c r="H32" s="26" t="s">
        <v>16</v>
      </c>
      <c r="I32" s="26" t="n">
        <v>73395</v>
      </c>
      <c r="J32" s="30" t="n">
        <v>3221</v>
      </c>
      <c r="K32" s="31" t="s">
        <v>17</v>
      </c>
    </row>
    <row r="33" customFormat="false" ht="38.25" hidden="false" customHeight="true" outlineLevel="0" collapsed="false">
      <c r="A33" s="23" t="n">
        <f aca="false">A32+1</f>
        <v>28</v>
      </c>
      <c r="B33" s="31" t="s">
        <v>60</v>
      </c>
      <c r="C33" s="25" t="n">
        <f aca="false">C32+1</f>
        <v>28</v>
      </c>
      <c r="D33" s="27" t="n">
        <v>139701.08</v>
      </c>
      <c r="E33" s="42" t="s">
        <v>19</v>
      </c>
      <c r="F33" s="42" t="s">
        <v>20</v>
      </c>
      <c r="G33" s="28" t="n">
        <v>42370</v>
      </c>
      <c r="H33" s="26" t="s">
        <v>16</v>
      </c>
      <c r="I33" s="29" t="n">
        <v>170560.56</v>
      </c>
      <c r="J33" s="36" t="s">
        <v>58</v>
      </c>
      <c r="K33" s="31" t="s">
        <v>21</v>
      </c>
    </row>
    <row r="34" customFormat="false" ht="31.5" hidden="false" customHeight="true" outlineLevel="0" collapsed="false">
      <c r="A34" s="23" t="n">
        <f aca="false">A33+1</f>
        <v>29</v>
      </c>
      <c r="B34" s="30" t="s">
        <v>61</v>
      </c>
      <c r="C34" s="25" t="n">
        <f aca="false">C33+1</f>
        <v>29</v>
      </c>
      <c r="D34" s="27" t="n">
        <f aca="false">I34/1.25</f>
        <v>8800</v>
      </c>
      <c r="E34" s="27" t="s">
        <v>52</v>
      </c>
      <c r="F34" s="42"/>
      <c r="G34" s="40" t="s">
        <v>35</v>
      </c>
      <c r="H34" s="26" t="s">
        <v>16</v>
      </c>
      <c r="I34" s="29" t="n">
        <v>11000</v>
      </c>
      <c r="J34" s="30" t="n">
        <v>3223</v>
      </c>
      <c r="K34" s="31" t="s">
        <v>21</v>
      </c>
    </row>
    <row r="35" customFormat="false" ht="31.5" hidden="false" customHeight="true" outlineLevel="0" collapsed="false">
      <c r="A35" s="23" t="n">
        <f aca="false">A34+1</f>
        <v>30</v>
      </c>
      <c r="B35" s="31" t="s">
        <v>62</v>
      </c>
      <c r="C35" s="25" t="n">
        <f aca="false">C34+1</f>
        <v>30</v>
      </c>
      <c r="D35" s="27" t="n">
        <v>102506.14</v>
      </c>
      <c r="E35" s="42" t="s">
        <v>63</v>
      </c>
      <c r="F35" s="42" t="s">
        <v>20</v>
      </c>
      <c r="G35" s="28" t="n">
        <v>42370</v>
      </c>
      <c r="H35" s="26" t="s">
        <v>16</v>
      </c>
      <c r="I35" s="29" t="n">
        <v>128132.67</v>
      </c>
      <c r="J35" s="36" t="s">
        <v>64</v>
      </c>
      <c r="K35" s="31" t="s">
        <v>21</v>
      </c>
    </row>
    <row r="36" customFormat="false" ht="31.5" hidden="false" customHeight="true" outlineLevel="0" collapsed="false">
      <c r="A36" s="23" t="n">
        <f aca="false">A35+1</f>
        <v>31</v>
      </c>
      <c r="B36" s="31" t="s">
        <v>65</v>
      </c>
      <c r="C36" s="25" t="n">
        <f aca="false">C35+1</f>
        <v>31</v>
      </c>
      <c r="D36" s="27" t="n">
        <v>30000</v>
      </c>
      <c r="E36" s="27" t="s">
        <v>52</v>
      </c>
      <c r="F36" s="26"/>
      <c r="G36" s="28" t="s">
        <v>35</v>
      </c>
      <c r="H36" s="26" t="s">
        <v>16</v>
      </c>
      <c r="I36" s="26" t="n">
        <v>36665.07</v>
      </c>
      <c r="J36" s="36" t="s">
        <v>66</v>
      </c>
      <c r="K36" s="31" t="s">
        <v>21</v>
      </c>
    </row>
    <row r="37" customFormat="false" ht="31.5" hidden="false" customHeight="true" outlineLevel="0" collapsed="false">
      <c r="A37" s="23" t="n">
        <f aca="false">A36+1</f>
        <v>32</v>
      </c>
      <c r="B37" s="30" t="s">
        <v>67</v>
      </c>
      <c r="C37" s="25" t="n">
        <f aca="false">C36+1</f>
        <v>32</v>
      </c>
      <c r="D37" s="27" t="n">
        <f aca="false">I37/1.25</f>
        <v>31185.904</v>
      </c>
      <c r="E37" s="42" t="s">
        <v>19</v>
      </c>
      <c r="F37" s="26" t="s">
        <v>20</v>
      </c>
      <c r="G37" s="28" t="s">
        <v>35</v>
      </c>
      <c r="H37" s="26" t="s">
        <v>16</v>
      </c>
      <c r="I37" s="26" t="n">
        <f aca="false">39000-17.62</f>
        <v>38982.38</v>
      </c>
      <c r="J37" s="36" t="s">
        <v>66</v>
      </c>
      <c r="K37" s="31" t="s">
        <v>21</v>
      </c>
    </row>
    <row r="38" customFormat="false" ht="31.5" hidden="false" customHeight="true" outlineLevel="0" collapsed="false">
      <c r="A38" s="23" t="n">
        <f aca="false">A37+1</f>
        <v>33</v>
      </c>
      <c r="B38" s="30" t="s">
        <v>68</v>
      </c>
      <c r="C38" s="25" t="n">
        <f aca="false">C37+1</f>
        <v>33</v>
      </c>
      <c r="D38" s="27" t="n">
        <f aca="false">I38/1.25</f>
        <v>11200</v>
      </c>
      <c r="E38" s="42" t="s">
        <v>19</v>
      </c>
      <c r="F38" s="26" t="s">
        <v>20</v>
      </c>
      <c r="G38" s="28" t="s">
        <v>35</v>
      </c>
      <c r="H38" s="26" t="s">
        <v>16</v>
      </c>
      <c r="I38" s="26" t="n">
        <v>14000</v>
      </c>
      <c r="J38" s="36" t="s">
        <v>66</v>
      </c>
      <c r="K38" s="31" t="s">
        <v>21</v>
      </c>
    </row>
    <row r="39" customFormat="false" ht="31.5" hidden="false" customHeight="true" outlineLevel="0" collapsed="false">
      <c r="A39" s="23" t="n">
        <f aca="false">A38+1</f>
        <v>34</v>
      </c>
      <c r="B39" s="31" t="s">
        <v>69</v>
      </c>
      <c r="C39" s="25" t="n">
        <f aca="false">C38+1</f>
        <v>34</v>
      </c>
      <c r="D39" s="27" t="n">
        <v>7000</v>
      </c>
      <c r="E39" s="27" t="s">
        <v>52</v>
      </c>
      <c r="F39" s="26"/>
      <c r="G39" s="28" t="s">
        <v>35</v>
      </c>
      <c r="H39" s="26" t="s">
        <v>16</v>
      </c>
      <c r="I39" s="26" t="n">
        <f aca="false">D39*1.25</f>
        <v>8750</v>
      </c>
      <c r="J39" s="36" t="s">
        <v>66</v>
      </c>
      <c r="K39" s="31" t="s">
        <v>21</v>
      </c>
    </row>
    <row r="40" customFormat="false" ht="31.5" hidden="false" customHeight="true" outlineLevel="0" collapsed="false">
      <c r="A40" s="23" t="n">
        <f aca="false">A39+1</f>
        <v>35</v>
      </c>
      <c r="B40" s="31" t="s">
        <v>70</v>
      </c>
      <c r="C40" s="25" t="n">
        <f aca="false">C39+1</f>
        <v>35</v>
      </c>
      <c r="D40" s="27" t="n">
        <f aca="false">I40/1.25</f>
        <v>6298.432</v>
      </c>
      <c r="E40" s="27" t="s">
        <v>52</v>
      </c>
      <c r="F40" s="26"/>
      <c r="G40" s="28" t="s">
        <v>35</v>
      </c>
      <c r="H40" s="26" t="s">
        <v>16</v>
      </c>
      <c r="I40" s="26" t="n">
        <f aca="false">8000-126.96</f>
        <v>7873.04</v>
      </c>
      <c r="J40" s="36" t="s">
        <v>66</v>
      </c>
      <c r="K40" s="31" t="s">
        <v>21</v>
      </c>
    </row>
    <row r="41" customFormat="false" ht="31.5" hidden="false" customHeight="true" outlineLevel="0" collapsed="false">
      <c r="A41" s="23" t="n">
        <f aca="false">A40+1</f>
        <v>36</v>
      </c>
      <c r="B41" s="30" t="s">
        <v>71</v>
      </c>
      <c r="C41" s="25" t="n">
        <f aca="false">C40+1</f>
        <v>36</v>
      </c>
      <c r="D41" s="27" t="n">
        <f aca="false">I41/1.25</f>
        <v>13788.8</v>
      </c>
      <c r="E41" s="27" t="s">
        <v>52</v>
      </c>
      <c r="F41" s="26"/>
      <c r="G41" s="28" t="s">
        <v>35</v>
      </c>
      <c r="H41" s="26" t="s">
        <v>16</v>
      </c>
      <c r="I41" s="26" t="n">
        <f aca="false">15000+2236</f>
        <v>17236</v>
      </c>
      <c r="J41" s="36" t="s">
        <v>66</v>
      </c>
      <c r="K41" s="31" t="s">
        <v>21</v>
      </c>
    </row>
    <row r="42" customFormat="false" ht="31.5" hidden="false" customHeight="true" outlineLevel="0" collapsed="false">
      <c r="A42" s="23" t="n">
        <f aca="false">A41+1</f>
        <v>37</v>
      </c>
      <c r="B42" s="30" t="s">
        <v>72</v>
      </c>
      <c r="C42" s="25" t="n">
        <f aca="false">C41+1</f>
        <v>37</v>
      </c>
      <c r="D42" s="27" t="n">
        <f aca="false">I42/1.25</f>
        <v>8600</v>
      </c>
      <c r="E42" s="27" t="s">
        <v>52</v>
      </c>
      <c r="F42" s="26"/>
      <c r="G42" s="28" t="s">
        <v>35</v>
      </c>
      <c r="H42" s="26" t="s">
        <v>16</v>
      </c>
      <c r="I42" s="26" t="n">
        <f aca="false">12000-1250</f>
        <v>10750</v>
      </c>
      <c r="J42" s="36" t="s">
        <v>66</v>
      </c>
      <c r="K42" s="31" t="s">
        <v>21</v>
      </c>
    </row>
    <row r="43" customFormat="false" ht="31.5" hidden="false" customHeight="true" outlineLevel="0" collapsed="false">
      <c r="A43" s="23" t="n">
        <f aca="false">A42+1</f>
        <v>38</v>
      </c>
      <c r="B43" s="30" t="s">
        <v>73</v>
      </c>
      <c r="C43" s="25" t="n">
        <f aca="false">C42+1</f>
        <v>38</v>
      </c>
      <c r="D43" s="27" t="n">
        <f aca="false">I43/1.25</f>
        <v>11200</v>
      </c>
      <c r="E43" s="27" t="s">
        <v>52</v>
      </c>
      <c r="F43" s="26"/>
      <c r="G43" s="28" t="s">
        <v>35</v>
      </c>
      <c r="H43" s="26" t="s">
        <v>16</v>
      </c>
      <c r="I43" s="26" t="n">
        <v>14000</v>
      </c>
      <c r="J43" s="36" t="s">
        <v>66</v>
      </c>
      <c r="K43" s="31" t="s">
        <v>21</v>
      </c>
    </row>
    <row r="44" customFormat="false" ht="31.5" hidden="false" customHeight="true" outlineLevel="0" collapsed="false">
      <c r="A44" s="23" t="n">
        <f aca="false">A43+1</f>
        <v>39</v>
      </c>
      <c r="B44" s="30" t="s">
        <v>74</v>
      </c>
      <c r="C44" s="25" t="n">
        <f aca="false">C43+1</f>
        <v>39</v>
      </c>
      <c r="D44" s="27" t="n">
        <f aca="false">I44/1.25</f>
        <v>1183.2</v>
      </c>
      <c r="E44" s="27" t="s">
        <v>52</v>
      </c>
      <c r="F44" s="26"/>
      <c r="G44" s="28" t="s">
        <v>35</v>
      </c>
      <c r="H44" s="26" t="s">
        <v>16</v>
      </c>
      <c r="I44" s="26" t="n">
        <f aca="false">1600-121</f>
        <v>1479</v>
      </c>
      <c r="J44" s="36" t="s">
        <v>66</v>
      </c>
      <c r="K44" s="31" t="s">
        <v>21</v>
      </c>
    </row>
    <row r="45" customFormat="false" ht="31.5" hidden="false" customHeight="true" outlineLevel="0" collapsed="false">
      <c r="A45" s="23" t="n">
        <f aca="false">A44+1</f>
        <v>40</v>
      </c>
      <c r="B45" s="30" t="s">
        <v>75</v>
      </c>
      <c r="C45" s="25" t="n">
        <f aca="false">C44+1</f>
        <v>40</v>
      </c>
      <c r="D45" s="27" t="n">
        <f aca="false">I45/1.25</f>
        <v>3000</v>
      </c>
      <c r="E45" s="27" t="s">
        <v>52</v>
      </c>
      <c r="F45" s="26"/>
      <c r="G45" s="28" t="s">
        <v>35</v>
      </c>
      <c r="H45" s="26" t="s">
        <v>16</v>
      </c>
      <c r="I45" s="26" t="n">
        <v>3750</v>
      </c>
      <c r="J45" s="36" t="s">
        <v>66</v>
      </c>
      <c r="K45" s="31" t="s">
        <v>21</v>
      </c>
    </row>
    <row r="46" customFormat="false" ht="31.5" hidden="false" customHeight="true" outlineLevel="0" collapsed="false">
      <c r="A46" s="23" t="n">
        <f aca="false">A45+1</f>
        <v>41</v>
      </c>
      <c r="B46" s="30" t="s">
        <v>76</v>
      </c>
      <c r="C46" s="25" t="n">
        <f aca="false">C45+1</f>
        <v>41</v>
      </c>
      <c r="D46" s="27" t="n">
        <f aca="false">I46/1.25</f>
        <v>1757.512</v>
      </c>
      <c r="E46" s="27" t="s">
        <v>52</v>
      </c>
      <c r="F46" s="27"/>
      <c r="G46" s="28" t="s">
        <v>35</v>
      </c>
      <c r="H46" s="26" t="s">
        <v>16</v>
      </c>
      <c r="I46" s="26" t="n">
        <f aca="false">2100+96.89</f>
        <v>2196.89</v>
      </c>
      <c r="J46" s="36" t="s">
        <v>66</v>
      </c>
      <c r="K46" s="31" t="s">
        <v>21</v>
      </c>
    </row>
    <row r="47" customFormat="false" ht="31.5" hidden="false" customHeight="true" outlineLevel="0" collapsed="false">
      <c r="A47" s="23" t="n">
        <f aca="false">A46+1</f>
        <v>42</v>
      </c>
      <c r="B47" s="30" t="s">
        <v>77</v>
      </c>
      <c r="C47" s="25" t="n">
        <f aca="false">C46+1</f>
        <v>42</v>
      </c>
      <c r="D47" s="27" t="n">
        <v>7500</v>
      </c>
      <c r="E47" s="27" t="s">
        <v>52</v>
      </c>
      <c r="F47" s="27"/>
      <c r="G47" s="28" t="s">
        <v>35</v>
      </c>
      <c r="H47" s="26" t="s">
        <v>16</v>
      </c>
      <c r="I47" s="26" t="n">
        <v>9375</v>
      </c>
      <c r="J47" s="36" t="s">
        <v>66</v>
      </c>
      <c r="K47" s="31" t="s">
        <v>21</v>
      </c>
    </row>
    <row r="48" customFormat="false" ht="52.5" hidden="false" customHeight="true" outlineLevel="0" collapsed="false">
      <c r="A48" s="23" t="n">
        <f aca="false">A47+1</f>
        <v>43</v>
      </c>
      <c r="B48" s="31" t="s">
        <v>78</v>
      </c>
      <c r="C48" s="25" t="n">
        <f aca="false">C47+1</f>
        <v>43</v>
      </c>
      <c r="D48" s="27" t="n">
        <f aca="false">I48/1.25</f>
        <v>4720</v>
      </c>
      <c r="E48" s="27" t="s">
        <v>52</v>
      </c>
      <c r="F48" s="26"/>
      <c r="G48" s="28" t="s">
        <v>35</v>
      </c>
      <c r="H48" s="26" t="s">
        <v>16</v>
      </c>
      <c r="I48" s="26" t="n">
        <v>5900</v>
      </c>
      <c r="J48" s="36" t="s">
        <v>79</v>
      </c>
      <c r="K48" s="31" t="s">
        <v>21</v>
      </c>
    </row>
    <row r="49" customFormat="false" ht="31.5" hidden="false" customHeight="true" outlineLevel="0" collapsed="false">
      <c r="A49" s="23" t="n">
        <f aca="false">A48+1</f>
        <v>44</v>
      </c>
      <c r="B49" s="31" t="s">
        <v>80</v>
      </c>
      <c r="C49" s="25" t="n">
        <f aca="false">C48+1</f>
        <v>44</v>
      </c>
      <c r="D49" s="27" t="n">
        <f aca="false">I49/1.25</f>
        <v>53200</v>
      </c>
      <c r="E49" s="27" t="s">
        <v>14</v>
      </c>
      <c r="F49" s="27" t="s">
        <v>15</v>
      </c>
      <c r="G49" s="28" t="n">
        <v>42370</v>
      </c>
      <c r="H49" s="27" t="s">
        <v>16</v>
      </c>
      <c r="I49" s="26" t="n">
        <v>66500</v>
      </c>
      <c r="J49" s="36" t="s">
        <v>81</v>
      </c>
      <c r="K49" s="31" t="s">
        <v>17</v>
      </c>
    </row>
    <row r="50" customFormat="false" ht="31.5" hidden="false" customHeight="true" outlineLevel="0" collapsed="false">
      <c r="A50" s="23" t="n">
        <f aca="false">A49+1</f>
        <v>45</v>
      </c>
      <c r="B50" s="31" t="s">
        <v>82</v>
      </c>
      <c r="C50" s="25" t="n">
        <f aca="false">C49+1</f>
        <v>45</v>
      </c>
      <c r="D50" s="26" t="n">
        <f aca="false">I50/1.25</f>
        <v>3200</v>
      </c>
      <c r="E50" s="27" t="s">
        <v>52</v>
      </c>
      <c r="F50" s="42"/>
      <c r="G50" s="40" t="s">
        <v>35</v>
      </c>
      <c r="H50" s="27"/>
      <c r="I50" s="26" t="n">
        <v>4000</v>
      </c>
      <c r="J50" s="36" t="s">
        <v>81</v>
      </c>
      <c r="K50" s="31" t="s">
        <v>21</v>
      </c>
    </row>
    <row r="51" customFormat="false" ht="40.5" hidden="false" customHeight="true" outlineLevel="0" collapsed="false">
      <c r="A51" s="23" t="n">
        <f aca="false">A50+1</f>
        <v>46</v>
      </c>
      <c r="B51" s="31" t="s">
        <v>83</v>
      </c>
      <c r="C51" s="25" t="n">
        <f aca="false">C50+1</f>
        <v>46</v>
      </c>
      <c r="D51" s="26" t="n">
        <f aca="false">I51/1.25</f>
        <v>145769.344</v>
      </c>
      <c r="E51" s="42" t="s">
        <v>19</v>
      </c>
      <c r="F51" s="42" t="s">
        <v>20</v>
      </c>
      <c r="G51" s="28" t="n">
        <v>42370</v>
      </c>
      <c r="H51" s="27" t="s">
        <v>16</v>
      </c>
      <c r="I51" s="26" t="n">
        <f aca="false">179211.68+3000</f>
        <v>182211.68</v>
      </c>
      <c r="J51" s="33" t="s">
        <v>84</v>
      </c>
      <c r="K51" s="31" t="s">
        <v>21</v>
      </c>
    </row>
    <row r="52" customFormat="false" ht="31.5" hidden="false" customHeight="true" outlineLevel="0" collapsed="false">
      <c r="A52" s="23" t="n">
        <f aca="false">A51+1</f>
        <v>47</v>
      </c>
      <c r="B52" s="31" t="s">
        <v>85</v>
      </c>
      <c r="C52" s="25" t="n">
        <f aca="false">C51+1</f>
        <v>47</v>
      </c>
      <c r="D52" s="26" t="n">
        <f aca="false">I52/1.25</f>
        <v>7200</v>
      </c>
      <c r="E52" s="27" t="s">
        <v>52</v>
      </c>
      <c r="F52" s="42"/>
      <c r="G52" s="40" t="s">
        <v>35</v>
      </c>
      <c r="H52" s="27"/>
      <c r="I52" s="26" t="n">
        <v>9000</v>
      </c>
      <c r="J52" s="36" t="s">
        <v>86</v>
      </c>
      <c r="K52" s="31" t="s">
        <v>21</v>
      </c>
    </row>
    <row r="53" customFormat="false" ht="31.5" hidden="false" customHeight="true" outlineLevel="0" collapsed="false">
      <c r="A53" s="23" t="n">
        <f aca="false">A52+1</f>
        <v>48</v>
      </c>
      <c r="B53" s="31" t="s">
        <v>87</v>
      </c>
      <c r="C53" s="25" t="n">
        <f aca="false">C52+1</f>
        <v>48</v>
      </c>
      <c r="D53" s="26" t="n">
        <f aca="false">I53/1.25</f>
        <v>54000</v>
      </c>
      <c r="E53" s="42" t="s">
        <v>19</v>
      </c>
      <c r="F53" s="42" t="s">
        <v>20</v>
      </c>
      <c r="G53" s="28" t="n">
        <v>42370</v>
      </c>
      <c r="H53" s="27" t="s">
        <v>16</v>
      </c>
      <c r="I53" s="26" t="n">
        <v>67500</v>
      </c>
      <c r="J53" s="36" t="s">
        <v>44</v>
      </c>
      <c r="K53" s="31" t="s">
        <v>21</v>
      </c>
    </row>
    <row r="54" customFormat="false" ht="31.5" hidden="false" customHeight="true" outlineLevel="0" collapsed="false">
      <c r="A54" s="23" t="n">
        <f aca="false">A53+1</f>
        <v>49</v>
      </c>
      <c r="B54" s="30" t="s">
        <v>88</v>
      </c>
      <c r="C54" s="25" t="n">
        <f aca="false">C53+1</f>
        <v>49</v>
      </c>
      <c r="D54" s="26" t="n">
        <f aca="false">I54/1.25</f>
        <v>21600</v>
      </c>
      <c r="E54" s="42" t="s">
        <v>19</v>
      </c>
      <c r="F54" s="42" t="s">
        <v>20</v>
      </c>
      <c r="G54" s="28" t="s">
        <v>35</v>
      </c>
      <c r="H54" s="27" t="s">
        <v>16</v>
      </c>
      <c r="I54" s="26" t="n">
        <v>27000</v>
      </c>
      <c r="J54" s="36" t="s">
        <v>44</v>
      </c>
      <c r="K54" s="31" t="s">
        <v>21</v>
      </c>
    </row>
    <row r="55" customFormat="false" ht="54" hidden="false" customHeight="true" outlineLevel="0" collapsed="false">
      <c r="A55" s="23" t="n">
        <f aca="false">A54+1</f>
        <v>50</v>
      </c>
      <c r="B55" s="31" t="s">
        <v>89</v>
      </c>
      <c r="C55" s="25" t="n">
        <f aca="false">C54+1</f>
        <v>50</v>
      </c>
      <c r="D55" s="26" t="n">
        <f aca="false">I55/1.25</f>
        <v>28800</v>
      </c>
      <c r="E55" s="42" t="s">
        <v>19</v>
      </c>
      <c r="F55" s="42"/>
      <c r="G55" s="28" t="s">
        <v>35</v>
      </c>
      <c r="H55" s="27" t="s">
        <v>16</v>
      </c>
      <c r="I55" s="26" t="n">
        <v>36000</v>
      </c>
      <c r="J55" s="36" t="s">
        <v>44</v>
      </c>
      <c r="K55" s="31" t="s">
        <v>21</v>
      </c>
    </row>
    <row r="56" customFormat="false" ht="31.5" hidden="false" customHeight="true" outlineLevel="0" collapsed="false">
      <c r="A56" s="23" t="n">
        <f aca="false">A55+1</f>
        <v>51</v>
      </c>
      <c r="B56" s="31" t="s">
        <v>90</v>
      </c>
      <c r="C56" s="25" t="n">
        <f aca="false">C55+1</f>
        <v>51</v>
      </c>
      <c r="D56" s="26" t="n">
        <f aca="false">I56/1.25</f>
        <v>20000</v>
      </c>
      <c r="E56" s="42" t="s">
        <v>19</v>
      </c>
      <c r="F56" s="42" t="s">
        <v>20</v>
      </c>
      <c r="G56" s="28" t="s">
        <v>35</v>
      </c>
      <c r="H56" s="27" t="s">
        <v>16</v>
      </c>
      <c r="I56" s="26" t="n">
        <v>25000</v>
      </c>
      <c r="J56" s="36" t="s">
        <v>91</v>
      </c>
      <c r="K56" s="31" t="s">
        <v>21</v>
      </c>
    </row>
    <row r="57" customFormat="false" ht="31.5" hidden="false" customHeight="true" outlineLevel="0" collapsed="false">
      <c r="A57" s="23" t="n">
        <f aca="false">A56+1</f>
        <v>52</v>
      </c>
      <c r="B57" s="31" t="s">
        <v>92</v>
      </c>
      <c r="C57" s="25" t="n">
        <f aca="false">C56+1</f>
        <v>52</v>
      </c>
      <c r="D57" s="26" t="n">
        <f aca="false">I57/1.25</f>
        <v>30400</v>
      </c>
      <c r="E57" s="42" t="s">
        <v>19</v>
      </c>
      <c r="F57" s="42" t="s">
        <v>20</v>
      </c>
      <c r="G57" s="28" t="n">
        <v>42370</v>
      </c>
      <c r="H57" s="27" t="s">
        <v>16</v>
      </c>
      <c r="I57" s="26" t="n">
        <v>38000</v>
      </c>
      <c r="J57" s="36" t="s">
        <v>91</v>
      </c>
      <c r="K57" s="31" t="s">
        <v>21</v>
      </c>
    </row>
    <row r="58" customFormat="false" ht="31.5" hidden="false" customHeight="true" outlineLevel="0" collapsed="false">
      <c r="A58" s="23" t="n">
        <f aca="false">A57+1</f>
        <v>53</v>
      </c>
      <c r="B58" s="31" t="s">
        <v>93</v>
      </c>
      <c r="C58" s="25" t="n">
        <f aca="false">C57+1</f>
        <v>53</v>
      </c>
      <c r="D58" s="26" t="n">
        <f aca="false">I58/1.25</f>
        <v>66400</v>
      </c>
      <c r="E58" s="27" t="s">
        <v>52</v>
      </c>
      <c r="F58" s="42"/>
      <c r="G58" s="28" t="n">
        <v>42370</v>
      </c>
      <c r="H58" s="27" t="s">
        <v>16</v>
      </c>
      <c r="I58" s="26" t="n">
        <v>83000</v>
      </c>
      <c r="J58" s="36" t="s">
        <v>94</v>
      </c>
      <c r="K58" s="31" t="s">
        <v>21</v>
      </c>
    </row>
    <row r="59" customFormat="false" ht="31.5" hidden="false" customHeight="true" outlineLevel="0" collapsed="false">
      <c r="A59" s="23" t="n">
        <f aca="false">A58+1</f>
        <v>54</v>
      </c>
      <c r="B59" s="31" t="s">
        <v>95</v>
      </c>
      <c r="C59" s="25" t="n">
        <f aca="false">C58+1</f>
        <v>54</v>
      </c>
      <c r="D59" s="26" t="n">
        <f aca="false">I59/1.25</f>
        <v>34267.232</v>
      </c>
      <c r="E59" s="42" t="s">
        <v>19</v>
      </c>
      <c r="F59" s="42" t="s">
        <v>20</v>
      </c>
      <c r="G59" s="28" t="n">
        <v>42370</v>
      </c>
      <c r="H59" s="27" t="s">
        <v>16</v>
      </c>
      <c r="I59" s="26" t="n">
        <f aca="false">46000-2800.66-365.3</f>
        <v>42834.04</v>
      </c>
      <c r="J59" s="36" t="s">
        <v>96</v>
      </c>
      <c r="K59" s="31" t="s">
        <v>21</v>
      </c>
    </row>
    <row r="60" customFormat="false" ht="31.5" hidden="false" customHeight="true" outlineLevel="0" collapsed="false">
      <c r="A60" s="23" t="n">
        <f aca="false">A59+1</f>
        <v>55</v>
      </c>
      <c r="B60" s="31" t="s">
        <v>97</v>
      </c>
      <c r="C60" s="25" t="n">
        <f aca="false">C59+1</f>
        <v>55</v>
      </c>
      <c r="D60" s="26" t="n">
        <f aca="false">I60/1.25</f>
        <v>17105.488</v>
      </c>
      <c r="E60" s="42" t="s">
        <v>19</v>
      </c>
      <c r="F60" s="42" t="s">
        <v>20</v>
      </c>
      <c r="G60" s="28" t="n">
        <v>42370</v>
      </c>
      <c r="H60" s="27" t="s">
        <v>16</v>
      </c>
      <c r="I60" s="29" t="n">
        <v>21381.86</v>
      </c>
      <c r="J60" s="36" t="s">
        <v>98</v>
      </c>
      <c r="K60" s="31" t="s">
        <v>21</v>
      </c>
    </row>
    <row r="61" customFormat="false" ht="31.5" hidden="false" customHeight="true" outlineLevel="0" collapsed="false">
      <c r="A61" s="23" t="n">
        <f aca="false">A60+1</f>
        <v>56</v>
      </c>
      <c r="B61" s="43" t="s">
        <v>99</v>
      </c>
      <c r="C61" s="44" t="n">
        <f aca="false">C60+1</f>
        <v>56</v>
      </c>
      <c r="D61" s="45" t="n">
        <f aca="false">I61/1.25</f>
        <v>21652.968</v>
      </c>
      <c r="E61" s="46" t="s">
        <v>19</v>
      </c>
      <c r="F61" s="46" t="s">
        <v>20</v>
      </c>
      <c r="G61" s="47" t="n">
        <v>42552</v>
      </c>
      <c r="H61" s="46" t="s">
        <v>16</v>
      </c>
      <c r="I61" s="45" t="n">
        <v>27066.21</v>
      </c>
      <c r="J61" s="48" t="s">
        <v>98</v>
      </c>
      <c r="K61" s="43" t="s">
        <v>21</v>
      </c>
    </row>
    <row r="62" customFormat="false" ht="31.5" hidden="false" customHeight="true" outlineLevel="0" collapsed="false">
      <c r="A62" s="23" t="n">
        <f aca="false">A61+1</f>
        <v>57</v>
      </c>
      <c r="B62" s="43" t="s">
        <v>100</v>
      </c>
      <c r="C62" s="44" t="n">
        <f aca="false">C61+1</f>
        <v>57</v>
      </c>
      <c r="D62" s="45" t="n">
        <f aca="false">I62/1.25</f>
        <v>4400</v>
      </c>
      <c r="E62" s="46" t="s">
        <v>19</v>
      </c>
      <c r="F62" s="46" t="s">
        <v>20</v>
      </c>
      <c r="G62" s="47" t="s">
        <v>35</v>
      </c>
      <c r="H62" s="46" t="s">
        <v>16</v>
      </c>
      <c r="I62" s="45" t="n">
        <v>5500</v>
      </c>
      <c r="J62" s="48" t="s">
        <v>98</v>
      </c>
      <c r="K62" s="43" t="s">
        <v>21</v>
      </c>
    </row>
    <row r="63" customFormat="false" ht="31.5" hidden="false" customHeight="true" outlineLevel="0" collapsed="false">
      <c r="A63" s="23" t="n">
        <f aca="false">A62+1</f>
        <v>58</v>
      </c>
      <c r="B63" s="43" t="s">
        <v>101</v>
      </c>
      <c r="C63" s="44" t="n">
        <f aca="false">C62+1</f>
        <v>58</v>
      </c>
      <c r="D63" s="45" t="n">
        <f aca="false">I63/1.25</f>
        <v>15200</v>
      </c>
      <c r="E63" s="46" t="s">
        <v>52</v>
      </c>
      <c r="F63" s="46"/>
      <c r="G63" s="49" t="n">
        <v>42370</v>
      </c>
      <c r="H63" s="46" t="s">
        <v>16</v>
      </c>
      <c r="I63" s="45" t="n">
        <v>19000</v>
      </c>
      <c r="J63" s="48" t="s">
        <v>102</v>
      </c>
      <c r="K63" s="43" t="s">
        <v>21</v>
      </c>
    </row>
    <row r="64" customFormat="false" ht="31.5" hidden="false" customHeight="true" outlineLevel="0" collapsed="false">
      <c r="A64" s="23" t="n">
        <f aca="false">A63+1</f>
        <v>59</v>
      </c>
      <c r="B64" s="43" t="s">
        <v>103</v>
      </c>
      <c r="C64" s="44" t="n">
        <f aca="false">C63+1</f>
        <v>59</v>
      </c>
      <c r="D64" s="45" t="n">
        <f aca="false">I64/1.25</f>
        <v>12000</v>
      </c>
      <c r="E64" s="46" t="s">
        <v>52</v>
      </c>
      <c r="F64" s="46"/>
      <c r="G64" s="47" t="s">
        <v>35</v>
      </c>
      <c r="H64" s="50" t="s">
        <v>16</v>
      </c>
      <c r="I64" s="45" t="n">
        <v>15000</v>
      </c>
      <c r="J64" s="48" t="s">
        <v>104</v>
      </c>
      <c r="K64" s="43" t="s">
        <v>21</v>
      </c>
    </row>
    <row r="65" customFormat="false" ht="31.5" hidden="false" customHeight="true" outlineLevel="0" collapsed="false">
      <c r="A65" s="23" t="n">
        <f aca="false">A64+1</f>
        <v>60</v>
      </c>
      <c r="B65" s="43" t="s">
        <v>105</v>
      </c>
      <c r="C65" s="44" t="n">
        <f aca="false">C64+1</f>
        <v>60</v>
      </c>
      <c r="D65" s="45" t="n">
        <f aca="false">I65/1.25</f>
        <v>5200</v>
      </c>
      <c r="E65" s="46" t="s">
        <v>52</v>
      </c>
      <c r="F65" s="46"/>
      <c r="G65" s="47" t="s">
        <v>35</v>
      </c>
      <c r="H65" s="50" t="s">
        <v>16</v>
      </c>
      <c r="I65" s="45" t="n">
        <v>6500</v>
      </c>
      <c r="J65" s="48" t="s">
        <v>106</v>
      </c>
      <c r="K65" s="43" t="s">
        <v>21</v>
      </c>
    </row>
    <row r="66" customFormat="false" ht="40.5" hidden="false" customHeight="true" outlineLevel="0" collapsed="false">
      <c r="A66" s="23" t="n">
        <f aca="false">A65+1</f>
        <v>61</v>
      </c>
      <c r="B66" s="43" t="s">
        <v>107</v>
      </c>
      <c r="C66" s="44" t="n">
        <f aca="false">C65+1</f>
        <v>61</v>
      </c>
      <c r="D66" s="45" t="n">
        <f aca="false">I66/1.25</f>
        <v>9600</v>
      </c>
      <c r="E66" s="46" t="s">
        <v>52</v>
      </c>
      <c r="F66" s="46"/>
      <c r="G66" s="49" t="s">
        <v>35</v>
      </c>
      <c r="H66" s="50" t="s">
        <v>16</v>
      </c>
      <c r="I66" s="45" t="n">
        <f aca="false">19000-7000</f>
        <v>12000</v>
      </c>
      <c r="J66" s="48" t="s">
        <v>108</v>
      </c>
      <c r="K66" s="43" t="s">
        <v>21</v>
      </c>
    </row>
    <row r="67" customFormat="false" ht="31.5" hidden="false" customHeight="true" outlineLevel="0" collapsed="false">
      <c r="A67" s="23" t="n">
        <f aca="false">A66+1</f>
        <v>62</v>
      </c>
      <c r="B67" s="43" t="s">
        <v>109</v>
      </c>
      <c r="C67" s="44" t="n">
        <f aca="false">C66+1</f>
        <v>62</v>
      </c>
      <c r="D67" s="45" t="n">
        <f aca="false">I67/1.25</f>
        <v>22400</v>
      </c>
      <c r="E67" s="46" t="s">
        <v>52</v>
      </c>
      <c r="F67" s="46"/>
      <c r="G67" s="49" t="n">
        <v>42370</v>
      </c>
      <c r="H67" s="50" t="s">
        <v>16</v>
      </c>
      <c r="I67" s="45" t="n">
        <f aca="false">42000-14000</f>
        <v>28000</v>
      </c>
      <c r="J67" s="48" t="s">
        <v>108</v>
      </c>
      <c r="K67" s="43" t="s">
        <v>21</v>
      </c>
    </row>
    <row r="68" customFormat="false" ht="31.5" hidden="false" customHeight="true" outlineLevel="0" collapsed="false">
      <c r="A68" s="23" t="n">
        <f aca="false">A67+1</f>
        <v>63</v>
      </c>
      <c r="B68" s="43" t="s">
        <v>110</v>
      </c>
      <c r="C68" s="44" t="n">
        <f aca="false">C67+1</f>
        <v>63</v>
      </c>
      <c r="D68" s="45" t="n">
        <f aca="false">I68/1.25</f>
        <v>10480</v>
      </c>
      <c r="E68" s="46" t="s">
        <v>52</v>
      </c>
      <c r="F68" s="46"/>
      <c r="G68" s="49" t="s">
        <v>35</v>
      </c>
      <c r="H68" s="50" t="s">
        <v>16</v>
      </c>
      <c r="I68" s="45" t="n">
        <f aca="false">21000-7900</f>
        <v>13100</v>
      </c>
      <c r="J68" s="51" t="s">
        <v>111</v>
      </c>
      <c r="K68" s="43" t="s">
        <v>21</v>
      </c>
    </row>
    <row r="69" customFormat="false" ht="31.5" hidden="false" customHeight="true" outlineLevel="0" collapsed="false">
      <c r="A69" s="23" t="n">
        <f aca="false">A68+1</f>
        <v>64</v>
      </c>
      <c r="B69" s="43" t="s">
        <v>112</v>
      </c>
      <c r="C69" s="44" t="n">
        <f aca="false">C68+1</f>
        <v>64</v>
      </c>
      <c r="D69" s="45" t="n">
        <f aca="false">I69/1.25</f>
        <v>54400</v>
      </c>
      <c r="E69" s="46" t="s">
        <v>19</v>
      </c>
      <c r="F69" s="46" t="s">
        <v>20</v>
      </c>
      <c r="G69" s="49" t="n">
        <v>42370</v>
      </c>
      <c r="H69" s="50" t="s">
        <v>16</v>
      </c>
      <c r="I69" s="45" t="n">
        <v>68000</v>
      </c>
      <c r="J69" s="51" t="s">
        <v>84</v>
      </c>
      <c r="K69" s="43" t="s">
        <v>21</v>
      </c>
    </row>
    <row r="70" customFormat="false" ht="31.5" hidden="false" customHeight="true" outlineLevel="0" collapsed="false">
      <c r="A70" s="23" t="n">
        <f aca="false">A69+1</f>
        <v>65</v>
      </c>
      <c r="B70" s="43" t="s">
        <v>113</v>
      </c>
      <c r="C70" s="44" t="n">
        <f aca="false">C69+1</f>
        <v>65</v>
      </c>
      <c r="D70" s="45" t="n">
        <f aca="false">I70/1.25</f>
        <v>19200</v>
      </c>
      <c r="E70" s="46" t="s">
        <v>19</v>
      </c>
      <c r="F70" s="46" t="s">
        <v>20</v>
      </c>
      <c r="G70" s="49" t="n">
        <v>42370</v>
      </c>
      <c r="H70" s="50" t="s">
        <v>16</v>
      </c>
      <c r="I70" s="45" t="n">
        <f aca="false">47000-23000</f>
        <v>24000</v>
      </c>
      <c r="J70" s="51" t="s">
        <v>84</v>
      </c>
      <c r="K70" s="43" t="s">
        <v>21</v>
      </c>
    </row>
    <row r="71" customFormat="false" ht="31.5" hidden="false" customHeight="true" outlineLevel="0" collapsed="false">
      <c r="A71" s="23" t="n">
        <f aca="false">A70+1</f>
        <v>66</v>
      </c>
      <c r="B71" s="43" t="s">
        <v>114</v>
      </c>
      <c r="C71" s="44" t="n">
        <f aca="false">C70+1</f>
        <v>66</v>
      </c>
      <c r="D71" s="45" t="n">
        <f aca="false">I71/1.25</f>
        <v>6400</v>
      </c>
      <c r="E71" s="46" t="s">
        <v>52</v>
      </c>
      <c r="F71" s="46"/>
      <c r="G71" s="49" t="s">
        <v>35</v>
      </c>
      <c r="H71" s="50" t="s">
        <v>16</v>
      </c>
      <c r="I71" s="45" t="n">
        <f aca="false">19000-11000</f>
        <v>8000</v>
      </c>
      <c r="J71" s="51" t="s">
        <v>84</v>
      </c>
      <c r="K71" s="43" t="s">
        <v>21</v>
      </c>
    </row>
    <row r="72" customFormat="false" ht="31.5" hidden="false" customHeight="true" outlineLevel="0" collapsed="false">
      <c r="A72" s="23" t="n">
        <f aca="false">A71+1</f>
        <v>67</v>
      </c>
      <c r="B72" s="43" t="s">
        <v>115</v>
      </c>
      <c r="C72" s="44" t="n">
        <f aca="false">C71+1</f>
        <v>67</v>
      </c>
      <c r="D72" s="45" t="n">
        <v>1739.24</v>
      </c>
      <c r="E72" s="46" t="s">
        <v>52</v>
      </c>
      <c r="F72" s="46"/>
      <c r="G72" s="49" t="s">
        <v>35</v>
      </c>
      <c r="H72" s="50" t="s">
        <v>16</v>
      </c>
      <c r="I72" s="45" t="n">
        <v>2200</v>
      </c>
      <c r="J72" s="51" t="s">
        <v>84</v>
      </c>
      <c r="K72" s="43" t="s">
        <v>21</v>
      </c>
    </row>
    <row r="73" customFormat="false" ht="46.5" hidden="false" customHeight="true" outlineLevel="0" collapsed="false">
      <c r="A73" s="23" t="n">
        <f aca="false">A72+1</f>
        <v>68</v>
      </c>
      <c r="B73" s="43" t="s">
        <v>116</v>
      </c>
      <c r="C73" s="44" t="n">
        <f aca="false">C72+1</f>
        <v>68</v>
      </c>
      <c r="D73" s="45" t="n">
        <v>24949.79</v>
      </c>
      <c r="E73" s="46" t="s">
        <v>52</v>
      </c>
      <c r="F73" s="46"/>
      <c r="G73" s="49" t="s">
        <v>35</v>
      </c>
      <c r="H73" s="50" t="s">
        <v>16</v>
      </c>
      <c r="I73" s="45" t="n">
        <f aca="false">32000-900</f>
        <v>31100</v>
      </c>
      <c r="J73" s="51" t="s">
        <v>84</v>
      </c>
      <c r="K73" s="43" t="s">
        <v>21</v>
      </c>
    </row>
    <row r="74" customFormat="false" ht="31.5" hidden="false" customHeight="true" outlineLevel="0" collapsed="false">
      <c r="A74" s="23" t="n">
        <f aca="false">A73+1</f>
        <v>69</v>
      </c>
      <c r="B74" s="43" t="s">
        <v>117</v>
      </c>
      <c r="C74" s="44" t="n">
        <f aca="false">C73+1</f>
        <v>69</v>
      </c>
      <c r="D74" s="45" t="n">
        <v>14493.65</v>
      </c>
      <c r="E74" s="46" t="s">
        <v>52</v>
      </c>
      <c r="F74" s="46"/>
      <c r="G74" s="47" t="s">
        <v>35</v>
      </c>
      <c r="H74" s="50" t="s">
        <v>16</v>
      </c>
      <c r="I74" s="45" t="n">
        <v>18000</v>
      </c>
      <c r="J74" s="51" t="s">
        <v>84</v>
      </c>
      <c r="K74" s="43" t="s">
        <v>21</v>
      </c>
    </row>
    <row r="75" customFormat="false" ht="31.5" hidden="false" customHeight="true" outlineLevel="0" collapsed="false">
      <c r="A75" s="23" t="n">
        <f aca="false">A74+1</f>
        <v>70</v>
      </c>
      <c r="B75" s="43" t="s">
        <v>118</v>
      </c>
      <c r="C75" s="44" t="n">
        <f aca="false">C74+1</f>
        <v>70</v>
      </c>
      <c r="D75" s="45" t="n">
        <v>19877.01</v>
      </c>
      <c r="E75" s="46" t="s">
        <v>52</v>
      </c>
      <c r="F75" s="46"/>
      <c r="G75" s="47" t="s">
        <v>35</v>
      </c>
      <c r="H75" s="50" t="s">
        <v>16</v>
      </c>
      <c r="I75" s="45" t="n">
        <v>25000</v>
      </c>
      <c r="J75" s="51" t="s">
        <v>84</v>
      </c>
      <c r="K75" s="43" t="s">
        <v>21</v>
      </c>
    </row>
    <row r="76" customFormat="false" ht="31.5" hidden="false" customHeight="true" outlineLevel="0" collapsed="false">
      <c r="A76" s="23" t="n">
        <f aca="false">A75+1</f>
        <v>71</v>
      </c>
      <c r="B76" s="43" t="s">
        <v>119</v>
      </c>
      <c r="C76" s="44" t="n">
        <f aca="false">C75+1</f>
        <v>71</v>
      </c>
      <c r="D76" s="45" t="n">
        <v>15735.96</v>
      </c>
      <c r="E76" s="46" t="s">
        <v>52</v>
      </c>
      <c r="F76" s="46"/>
      <c r="G76" s="47" t="s">
        <v>35</v>
      </c>
      <c r="H76" s="50" t="s">
        <v>16</v>
      </c>
      <c r="I76" s="45" t="n">
        <v>40000</v>
      </c>
      <c r="J76" s="51" t="s">
        <v>84</v>
      </c>
      <c r="K76" s="43" t="s">
        <v>21</v>
      </c>
    </row>
    <row r="77" customFormat="false" ht="37.5" hidden="false" customHeight="true" outlineLevel="0" collapsed="false">
      <c r="A77" s="23" t="n">
        <f aca="false">A76+1</f>
        <v>72</v>
      </c>
      <c r="B77" s="43" t="s">
        <v>120</v>
      </c>
      <c r="C77" s="44" t="n">
        <f aca="false">C76+1</f>
        <v>72</v>
      </c>
      <c r="D77" s="45" t="n">
        <v>36275.54</v>
      </c>
      <c r="E77" s="46" t="s">
        <v>52</v>
      </c>
      <c r="F77" s="46"/>
      <c r="G77" s="47" t="s">
        <v>35</v>
      </c>
      <c r="H77" s="50" t="s">
        <v>16</v>
      </c>
      <c r="I77" s="45" t="n">
        <f aca="false">60000+3200</f>
        <v>63200</v>
      </c>
      <c r="J77" s="51" t="s">
        <v>84</v>
      </c>
      <c r="K77" s="43" t="s">
        <v>21</v>
      </c>
    </row>
    <row r="78" customFormat="false" ht="31.5" hidden="false" customHeight="true" outlineLevel="0" collapsed="false">
      <c r="A78" s="23" t="n">
        <f aca="false">A77+1</f>
        <v>73</v>
      </c>
      <c r="B78" s="43" t="s">
        <v>121</v>
      </c>
      <c r="C78" s="44" t="n">
        <f aca="false">C77+1</f>
        <v>73</v>
      </c>
      <c r="D78" s="45" t="n">
        <v>11781.27</v>
      </c>
      <c r="E78" s="46" t="s">
        <v>52</v>
      </c>
      <c r="F78" s="46"/>
      <c r="G78" s="47" t="s">
        <v>35</v>
      </c>
      <c r="H78" s="50" t="s">
        <v>16</v>
      </c>
      <c r="I78" s="45" t="n">
        <f aca="false">14500+57600</f>
        <v>72100</v>
      </c>
      <c r="J78" s="51" t="s">
        <v>84</v>
      </c>
      <c r="K78" s="43" t="s">
        <v>21</v>
      </c>
    </row>
    <row r="79" customFormat="false" ht="31.5" hidden="false" customHeight="true" outlineLevel="0" collapsed="false">
      <c r="A79" s="23" t="n">
        <f aca="false">A78+1</f>
        <v>74</v>
      </c>
      <c r="B79" s="43" t="s">
        <v>122</v>
      </c>
      <c r="C79" s="44" t="n">
        <f aca="false">C78+1</f>
        <v>74</v>
      </c>
      <c r="D79" s="45" t="n">
        <v>8282.09</v>
      </c>
      <c r="E79" s="46" t="s">
        <v>52</v>
      </c>
      <c r="F79" s="46"/>
      <c r="G79" s="47" t="s">
        <v>35</v>
      </c>
      <c r="H79" s="50" t="s">
        <v>16</v>
      </c>
      <c r="I79" s="45" t="n">
        <v>10500</v>
      </c>
      <c r="J79" s="51" t="s">
        <v>108</v>
      </c>
      <c r="K79" s="43" t="s">
        <v>21</v>
      </c>
    </row>
    <row r="80" customFormat="false" ht="31.5" hidden="false" customHeight="true" outlineLevel="0" collapsed="false">
      <c r="A80" s="23" t="n">
        <f aca="false">A79+1</f>
        <v>75</v>
      </c>
      <c r="B80" s="52" t="s">
        <v>123</v>
      </c>
      <c r="C80" s="44" t="n">
        <f aca="false">C79+1</f>
        <v>75</v>
      </c>
      <c r="D80" s="50" t="n">
        <f aca="false">I80/1.25</f>
        <v>8200</v>
      </c>
      <c r="E80" s="27" t="s">
        <v>14</v>
      </c>
      <c r="F80" s="27" t="s">
        <v>15</v>
      </c>
      <c r="G80" s="47" t="s">
        <v>35</v>
      </c>
      <c r="H80" s="50" t="s">
        <v>16</v>
      </c>
      <c r="I80" s="45" t="n">
        <v>10250</v>
      </c>
      <c r="J80" s="48" t="s">
        <v>124</v>
      </c>
      <c r="K80" s="43" t="s">
        <v>17</v>
      </c>
    </row>
    <row r="81" customFormat="false" ht="31.5" hidden="false" customHeight="true" outlineLevel="0" collapsed="false">
      <c r="A81" s="23" t="n">
        <f aca="false">A80+1</f>
        <v>76</v>
      </c>
      <c r="B81" s="43" t="s">
        <v>125</v>
      </c>
      <c r="C81" s="44" t="n">
        <f aca="false">C80+1</f>
        <v>76</v>
      </c>
      <c r="D81" s="45" t="n">
        <f aca="false">I81/1.25</f>
        <v>12488</v>
      </c>
      <c r="E81" s="46" t="s">
        <v>52</v>
      </c>
      <c r="F81" s="46"/>
      <c r="G81" s="47" t="s">
        <v>35</v>
      </c>
      <c r="H81" s="50" t="s">
        <v>16</v>
      </c>
      <c r="I81" s="45" t="n">
        <v>15610</v>
      </c>
      <c r="J81" s="48" t="s">
        <v>126</v>
      </c>
      <c r="K81" s="43" t="s">
        <v>21</v>
      </c>
    </row>
    <row r="82" customFormat="false" ht="31.5" hidden="false" customHeight="true" outlineLevel="0" collapsed="false">
      <c r="A82" s="23" t="n">
        <f aca="false">A81+1</f>
        <v>77</v>
      </c>
      <c r="B82" s="53" t="s">
        <v>127</v>
      </c>
      <c r="C82" s="44" t="n">
        <f aca="false">C81+1</f>
        <v>77</v>
      </c>
      <c r="D82" s="45" t="n">
        <f aca="false">I82/1.25</f>
        <v>5600</v>
      </c>
      <c r="E82" s="46" t="s">
        <v>52</v>
      </c>
      <c r="F82" s="46"/>
      <c r="G82" s="47" t="s">
        <v>35</v>
      </c>
      <c r="H82" s="50" t="s">
        <v>16</v>
      </c>
      <c r="I82" s="45" t="n">
        <v>7000</v>
      </c>
      <c r="J82" s="48" t="s">
        <v>126</v>
      </c>
      <c r="K82" s="43" t="s">
        <v>21</v>
      </c>
    </row>
    <row r="83" customFormat="false" ht="31.5" hidden="false" customHeight="true" outlineLevel="0" collapsed="false">
      <c r="A83" s="23" t="n">
        <f aca="false">A82+1</f>
        <v>78</v>
      </c>
      <c r="B83" s="43" t="s">
        <v>128</v>
      </c>
      <c r="C83" s="44" t="n">
        <v>78</v>
      </c>
      <c r="D83" s="45" t="n">
        <v>177996</v>
      </c>
      <c r="E83" s="46" t="s">
        <v>19</v>
      </c>
      <c r="F83" s="45" t="s">
        <v>20</v>
      </c>
      <c r="G83" s="47" t="s">
        <v>35</v>
      </c>
      <c r="H83" s="50" t="s">
        <v>16</v>
      </c>
      <c r="I83" s="45" t="n">
        <f aca="false">D83*1.25</f>
        <v>222495</v>
      </c>
      <c r="J83" s="48" t="s">
        <v>108</v>
      </c>
      <c r="K83" s="43" t="s">
        <v>21</v>
      </c>
    </row>
    <row r="84" customFormat="false" ht="31.5" hidden="false" customHeight="true" outlineLevel="0" collapsed="false">
      <c r="A84" s="23" t="n">
        <f aca="false">A83+1</f>
        <v>79</v>
      </c>
      <c r="B84" s="43" t="s">
        <v>129</v>
      </c>
      <c r="C84" s="44" t="n">
        <v>79</v>
      </c>
      <c r="D84" s="45" t="n">
        <v>58600</v>
      </c>
      <c r="E84" s="46" t="s">
        <v>19</v>
      </c>
      <c r="F84" s="45" t="s">
        <v>20</v>
      </c>
      <c r="G84" s="47" t="s">
        <v>35</v>
      </c>
      <c r="H84" s="50" t="s">
        <v>16</v>
      </c>
      <c r="I84" s="45" t="n">
        <f aca="false">D84*1.25</f>
        <v>73250</v>
      </c>
      <c r="J84" s="48" t="s">
        <v>126</v>
      </c>
      <c r="K84" s="43" t="s">
        <v>21</v>
      </c>
    </row>
    <row r="85" customFormat="false" ht="31.5" hidden="false" customHeight="true" outlineLevel="0" collapsed="false">
      <c r="A85" s="23" t="n">
        <f aca="false">A84+1</f>
        <v>80</v>
      </c>
      <c r="B85" s="43" t="s">
        <v>130</v>
      </c>
      <c r="C85" s="44" t="n">
        <v>80</v>
      </c>
      <c r="D85" s="45" t="n">
        <f aca="false">I85/1.25</f>
        <v>93850</v>
      </c>
      <c r="E85" s="46" t="s">
        <v>19</v>
      </c>
      <c r="F85" s="45" t="s">
        <v>20</v>
      </c>
      <c r="G85" s="47" t="s">
        <v>35</v>
      </c>
      <c r="H85" s="50" t="s">
        <v>16</v>
      </c>
      <c r="I85" s="54" t="n">
        <v>117312.5</v>
      </c>
      <c r="J85" s="48" t="s">
        <v>126</v>
      </c>
      <c r="K85" s="43" t="s">
        <v>21</v>
      </c>
    </row>
    <row r="86" customFormat="false" ht="31.5" hidden="false" customHeight="true" outlineLevel="0" collapsed="false">
      <c r="A86" s="23" t="n">
        <f aca="false">A85+1</f>
        <v>81</v>
      </c>
      <c r="B86" s="43" t="s">
        <v>131</v>
      </c>
      <c r="C86" s="44" t="n">
        <v>81</v>
      </c>
      <c r="D86" s="45" t="n">
        <f aca="false">I86/1.25</f>
        <v>2274</v>
      </c>
      <c r="E86" s="46" t="s">
        <v>52</v>
      </c>
      <c r="F86" s="45"/>
      <c r="G86" s="47" t="s">
        <v>35</v>
      </c>
      <c r="H86" s="50" t="s">
        <v>16</v>
      </c>
      <c r="I86" s="45" t="n">
        <f aca="false">2900-57.5</f>
        <v>2842.5</v>
      </c>
      <c r="J86" s="48" t="s">
        <v>108</v>
      </c>
      <c r="K86" s="43" t="s">
        <v>21</v>
      </c>
    </row>
    <row r="87" customFormat="false" ht="31.5" hidden="false" customHeight="true" outlineLevel="0" collapsed="false">
      <c r="A87" s="23" t="n">
        <f aca="false">A86+1</f>
        <v>82</v>
      </c>
      <c r="B87" s="43" t="s">
        <v>132</v>
      </c>
      <c r="C87" s="44" t="n">
        <v>82</v>
      </c>
      <c r="D87" s="45" t="n">
        <f aca="false">I87/1.25</f>
        <v>27000</v>
      </c>
      <c r="E87" s="45" t="s">
        <v>52</v>
      </c>
      <c r="F87" s="45"/>
      <c r="G87" s="49" t="s">
        <v>35</v>
      </c>
      <c r="H87" s="50" t="s">
        <v>16</v>
      </c>
      <c r="I87" s="45" t="n">
        <v>33750</v>
      </c>
      <c r="J87" s="48" t="s">
        <v>94</v>
      </c>
      <c r="K87" s="43" t="s">
        <v>21</v>
      </c>
    </row>
    <row r="88" customFormat="false" ht="31.5" hidden="false" customHeight="true" outlineLevel="0" collapsed="false">
      <c r="A88" s="23" t="n">
        <f aca="false">A87+1</f>
        <v>83</v>
      </c>
      <c r="B88" s="43" t="s">
        <v>133</v>
      </c>
      <c r="C88" s="44" t="n">
        <v>82</v>
      </c>
      <c r="D88" s="45" t="n">
        <f aca="false">I88/1.25</f>
        <v>97700</v>
      </c>
      <c r="E88" s="45" t="s">
        <v>52</v>
      </c>
      <c r="F88" s="45"/>
      <c r="G88" s="49" t="s">
        <v>35</v>
      </c>
      <c r="H88" s="50" t="s">
        <v>16</v>
      </c>
      <c r="I88" s="45" t="n">
        <v>122125</v>
      </c>
      <c r="J88" s="48" t="s">
        <v>134</v>
      </c>
      <c r="K88" s="43" t="s">
        <v>21</v>
      </c>
    </row>
    <row r="89" customFormat="false" ht="31.5" hidden="false" customHeight="true" outlineLevel="0" collapsed="false">
      <c r="A89" s="55"/>
      <c r="B89" s="56"/>
      <c r="C89" s="57"/>
      <c r="D89" s="58"/>
      <c r="E89" s="58"/>
      <c r="F89" s="58"/>
      <c r="G89" s="59"/>
      <c r="H89" s="60"/>
      <c r="I89" s="58"/>
      <c r="J89" s="61"/>
      <c r="K89" s="56"/>
    </row>
    <row r="90" customFormat="false" ht="26.25" hidden="false" customHeight="true" outlineLevel="0" collapsed="false">
      <c r="A90" s="62"/>
      <c r="B90" s="62"/>
      <c r="C90" s="62"/>
      <c r="D90" s="63"/>
      <c r="E90" s="62"/>
      <c r="F90" s="62"/>
      <c r="G90" s="64"/>
      <c r="H90" s="65"/>
      <c r="I90" s="66"/>
      <c r="J90" s="65"/>
      <c r="K90" s="67"/>
    </row>
    <row r="91" s="41" customFormat="true" ht="24" hidden="false" customHeight="true" outlineLevel="0" collapsed="false">
      <c r="A91" s="68" t="s">
        <v>135</v>
      </c>
      <c r="B91" s="69"/>
      <c r="C91" s="69"/>
      <c r="D91" s="69"/>
      <c r="E91" s="69"/>
      <c r="F91" s="69"/>
      <c r="G91" s="69"/>
      <c r="H91" s="69"/>
      <c r="I91" s="70"/>
      <c r="J91" s="69"/>
      <c r="K91" s="69"/>
    </row>
    <row r="92" customFormat="false" ht="15" hidden="false" customHeight="false" outlineLevel="0" collapsed="false">
      <c r="A92" s="71" t="s">
        <v>136</v>
      </c>
      <c r="B92" s="72"/>
      <c r="C92" s="72"/>
      <c r="D92" s="72"/>
      <c r="E92" s="72"/>
      <c r="F92" s="72"/>
      <c r="G92" s="72"/>
      <c r="H92" s="72"/>
      <c r="I92" s="73"/>
      <c r="J92" s="72"/>
      <c r="K92" s="71"/>
      <c r="L92" s="72"/>
    </row>
    <row r="93" customFormat="false" ht="15" hidden="false" customHeight="false" outlineLevel="0" collapsed="false">
      <c r="A93" s="71" t="s">
        <v>137</v>
      </c>
      <c r="B93" s="72"/>
      <c r="C93" s="72"/>
      <c r="D93" s="72"/>
      <c r="E93" s="72"/>
      <c r="F93" s="72"/>
      <c r="G93" s="72"/>
      <c r="H93" s="72"/>
      <c r="I93" s="73"/>
      <c r="J93" s="72"/>
      <c r="K93" s="71"/>
      <c r="L93" s="72"/>
    </row>
    <row r="94" customFormat="false" ht="15" hidden="false" customHeight="false" outlineLevel="0" collapsed="false">
      <c r="A94" s="71" t="s">
        <v>138</v>
      </c>
      <c r="B94" s="72"/>
      <c r="C94" s="72"/>
      <c r="D94" s="72"/>
      <c r="E94" s="72"/>
      <c r="F94" s="72"/>
      <c r="G94" s="72"/>
      <c r="H94" s="72"/>
      <c r="I94" s="73"/>
      <c r="J94" s="72"/>
      <c r="K94" s="71"/>
      <c r="L94" s="72"/>
    </row>
    <row r="95" customFormat="false" ht="15" hidden="false" customHeight="false" outlineLevel="0" collapsed="false">
      <c r="A95" s="71" t="s">
        <v>139</v>
      </c>
      <c r="B95" s="72"/>
      <c r="C95" s="72"/>
      <c r="D95" s="72"/>
      <c r="E95" s="72"/>
      <c r="F95" s="72"/>
      <c r="G95" s="72"/>
      <c r="H95" s="72"/>
      <c r="I95" s="73"/>
      <c r="J95" s="72"/>
      <c r="K95" s="71"/>
      <c r="L95" s="72"/>
    </row>
    <row r="96" customFormat="false" ht="15" hidden="false" customHeight="false" outlineLevel="0" collapsed="false">
      <c r="A96" s="71" t="s">
        <v>140</v>
      </c>
      <c r="B96" s="72"/>
      <c r="C96" s="72"/>
      <c r="D96" s="72"/>
      <c r="E96" s="72"/>
      <c r="F96" s="72"/>
      <c r="G96" s="72"/>
      <c r="H96" s="72"/>
      <c r="I96" s="73"/>
      <c r="J96" s="72"/>
      <c r="K96" s="71"/>
      <c r="L96" s="72"/>
    </row>
    <row r="97" s="75" customFormat="true" ht="15" hidden="false" customHeight="false" outlineLevel="0" collapsed="false">
      <c r="A97" s="71" t="s">
        <v>141</v>
      </c>
      <c r="B97" s="72"/>
      <c r="C97" s="72"/>
      <c r="D97" s="72"/>
      <c r="E97" s="72"/>
      <c r="F97" s="72"/>
      <c r="G97" s="72"/>
      <c r="H97" s="72"/>
      <c r="I97" s="73"/>
      <c r="J97" s="72"/>
      <c r="K97" s="74"/>
      <c r="L97" s="72"/>
    </row>
    <row r="98" customFormat="false" ht="15" hidden="false" customHeight="false" outlineLevel="0" collapsed="false">
      <c r="A98" s="71" t="s">
        <v>142</v>
      </c>
      <c r="B98" s="72"/>
      <c r="C98" s="72"/>
      <c r="D98" s="72"/>
      <c r="E98" s="72"/>
      <c r="F98" s="72"/>
      <c r="G98" s="72"/>
      <c r="H98" s="72"/>
      <c r="I98" s="73"/>
      <c r="J98" s="72"/>
      <c r="K98" s="76"/>
      <c r="L98" s="72"/>
    </row>
    <row r="99" customFormat="false" ht="15" hidden="false" customHeight="false" outlineLevel="0" collapsed="false">
      <c r="A99" s="71"/>
      <c r="B99" s="72"/>
      <c r="C99" s="72"/>
      <c r="D99" s="72"/>
      <c r="E99" s="72"/>
      <c r="F99" s="72"/>
      <c r="G99" s="72"/>
      <c r="H99" s="72"/>
      <c r="I99" s="73"/>
      <c r="J99" s="72"/>
      <c r="K99" s="72"/>
      <c r="L99" s="72"/>
    </row>
    <row r="100" customFormat="false" ht="15" hidden="false" customHeight="false" outlineLevel="0" collapsed="false">
      <c r="A100" s="71" t="s">
        <v>143</v>
      </c>
      <c r="B100" s="77"/>
      <c r="C100" s="77"/>
      <c r="D100" s="77"/>
      <c r="E100" s="77"/>
      <c r="F100" s="77"/>
      <c r="G100" s="77"/>
      <c r="H100" s="12"/>
      <c r="I100" s="67"/>
      <c r="J100" s="11"/>
      <c r="K100" s="12"/>
      <c r="L100" s="78"/>
    </row>
    <row r="101" customFormat="false" ht="15" hidden="false" customHeight="false" outlineLevel="0" collapsed="false">
      <c r="A101" s="71" t="s">
        <v>144</v>
      </c>
      <c r="B101" s="77"/>
      <c r="C101" s="77"/>
      <c r="D101" s="77"/>
      <c r="E101" s="77"/>
      <c r="F101" s="77"/>
      <c r="G101" s="77"/>
    </row>
    <row r="102" customFormat="false" ht="15" hidden="false" customHeight="false" outlineLevel="0" collapsed="false">
      <c r="A102" s="71" t="s">
        <v>145</v>
      </c>
      <c r="B102" s="77"/>
      <c r="C102" s="77"/>
      <c r="D102" s="77"/>
      <c r="E102" s="77"/>
      <c r="F102" s="77"/>
      <c r="G102" s="7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2016-12-23T07:18:54Z</dcterms:created>
  <dc:creator>Sandra</dc:creator>
  <dc:language>hr-HR</dc:language>
  <cp:lastModifiedBy>Sandra</cp:lastModifiedBy>
  <dcterms:modified xsi:type="dcterms:W3CDTF">2017-01-05T13:46:49Z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